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8910" tabRatio="863" activeTab="1"/>
  </bookViews>
  <sheets>
    <sheet name="jeugd" sheetId="1" r:id="rId1"/>
    <sheet name="TAp" sheetId="2" r:id="rId2"/>
    <sheet name="2PO" sheetId="3" r:id="rId3"/>
    <sheet name="2PA" sheetId="4" r:id="rId4"/>
    <sheet name="1PA" sheetId="5" r:id="rId5"/>
    <sheet name="1PO" sheetId="6" r:id="rId6"/>
    <sheet name="4po" sheetId="7" r:id="rId7"/>
    <sheet name="finale " sheetId="8" r:id="rId8"/>
  </sheets>
  <externalReferences>
    <externalReference r:id="rId11"/>
  </externalReferences>
  <definedNames>
    <definedName name="_xlnm.Print_Area" localSheetId="4">'1PA'!$A$5:$AT$33</definedName>
    <definedName name="_xlnm.Print_Area" localSheetId="5">'1PO'!$A$5:$AT$33</definedName>
    <definedName name="_xlnm.Print_Area" localSheetId="3">'2PA'!$A$5:$AT$24</definedName>
    <definedName name="_xlnm.Print_Area" localSheetId="2">'2PO'!$A$5:$AT$31</definedName>
    <definedName name="_xlnm.Print_Area" localSheetId="6">'4po'!$A$5:$AP$16</definedName>
    <definedName name="_xlnm.Print_Area" localSheetId="7">'finale '!$B$4:$U$44</definedName>
    <definedName name="_xlnm.Print_Area" localSheetId="0">'jeugd'!$A$5:$AT$17</definedName>
    <definedName name="_xlnm.Print_Area" localSheetId="1">'TAp'!$A$5:$AT$12</definedName>
  </definedNames>
  <calcPr fullCalcOnLoad="1"/>
</workbook>
</file>

<file path=xl/sharedStrings.xml><?xml version="1.0" encoding="utf-8"?>
<sst xmlns="http://schemas.openxmlformats.org/spreadsheetml/2006/main" count="471" uniqueCount="160">
  <si>
    <t>strafsec. in hindernis</t>
  </si>
  <si>
    <t>gevallen ballen per hindernis (5 sec. per bal)</t>
  </si>
  <si>
    <t>tijd</t>
  </si>
  <si>
    <t>totaal</t>
  </si>
  <si>
    <t>startnr.</t>
  </si>
  <si>
    <t>naam</t>
  </si>
  <si>
    <t>divers</t>
  </si>
  <si>
    <t>sec</t>
  </si>
  <si>
    <t>sec.</t>
  </si>
  <si>
    <t>max punten basisparcours</t>
  </si>
  <si>
    <t>punten minder per sec.</t>
  </si>
  <si>
    <t>fout</t>
  </si>
  <si>
    <t>toegestane tijd minus gereden tijd</t>
  </si>
  <si>
    <t>totaal punten speel uw spel</t>
  </si>
  <si>
    <t>toegestane tijd speel uw spel</t>
  </si>
  <si>
    <t xml:space="preserve"> punten basisparcours</t>
  </si>
  <si>
    <t xml:space="preserve"> klassering sbasisparcours</t>
  </si>
  <si>
    <t xml:space="preserve"> klassering speel Uw spel</t>
  </si>
  <si>
    <t xml:space="preserve"> eindklaasement</t>
  </si>
  <si>
    <t>h2=</t>
  </si>
  <si>
    <t>h4=</t>
  </si>
  <si>
    <t>h6=</t>
  </si>
  <si>
    <t>h7=</t>
  </si>
  <si>
    <t>punten per hindernis</t>
  </si>
  <si>
    <t>strafpunten</t>
  </si>
  <si>
    <t>Totaal punten basisparcours en Speel uw Spel</t>
  </si>
  <si>
    <t>11</t>
  </si>
  <si>
    <t>ENKELSPAN PAARD</t>
  </si>
  <si>
    <t>ENKELSPAN PONY</t>
  </si>
  <si>
    <t>TWEESPAN PAARD</t>
  </si>
  <si>
    <t>TWEESPAN PONY</t>
  </si>
  <si>
    <t>4</t>
  </si>
  <si>
    <t>8</t>
  </si>
  <si>
    <t>hind.</t>
  </si>
  <si>
    <t>350 joker</t>
  </si>
  <si>
    <t>h1 = 20</t>
  </si>
  <si>
    <t>h2 = 10</t>
  </si>
  <si>
    <t>h4 = 250</t>
  </si>
  <si>
    <t>h5 = 30</t>
  </si>
  <si>
    <t>h6 = 10</t>
  </si>
  <si>
    <t>h7 = 60</t>
  </si>
  <si>
    <t>goed</t>
  </si>
  <si>
    <t>h9 = 20</t>
  </si>
  <si>
    <t>h8 = 300</t>
  </si>
  <si>
    <t>h3 = 20</t>
  </si>
  <si>
    <t>h12 = 10</t>
  </si>
  <si>
    <t>h13 = 20</t>
  </si>
  <si>
    <t>h14 = 10</t>
  </si>
  <si>
    <t>h11 = joker = 350</t>
  </si>
  <si>
    <t>eerste rit</t>
  </si>
  <si>
    <t xml:space="preserve"> klassering eerste rit</t>
  </si>
  <si>
    <t>tweede rit</t>
  </si>
  <si>
    <t xml:space="preserve"> klassering tweede rit</t>
  </si>
  <si>
    <t>eindklassering</t>
  </si>
  <si>
    <t xml:space="preserve">gevallen ballen per hindernis </t>
  </si>
  <si>
    <t>1e rit</t>
  </si>
  <si>
    <t>2e rit</t>
  </si>
  <si>
    <t>1 e en 2e rit</t>
  </si>
  <si>
    <t>(5 sec. per bal)</t>
  </si>
  <si>
    <t>Corlinda van Tuijl</t>
  </si>
  <si>
    <t>Hans Zumbrink</t>
  </si>
  <si>
    <t>Walter Claesen</t>
  </si>
  <si>
    <t>Bart de Heus</t>
  </si>
  <si>
    <t>Frank Poppeliers</t>
  </si>
  <si>
    <t>Tien Heerkens</t>
  </si>
  <si>
    <t>Piet de Ronde</t>
  </si>
  <si>
    <t>Arjan van Noord</t>
  </si>
  <si>
    <t>Raymon Leliveld</t>
  </si>
  <si>
    <t>Umberto van Gool</t>
  </si>
  <si>
    <t>Dirk-Jan Stekelenburg</t>
  </si>
  <si>
    <t>Stefan van der Meijden</t>
  </si>
  <si>
    <t>Tanja Hol</t>
  </si>
  <si>
    <t>Danielle van Tuijl</t>
  </si>
  <si>
    <t>Anne Barbara  Kosterman</t>
  </si>
  <si>
    <t>Jan Willem Vendeloo</t>
  </si>
  <si>
    <t>Jan Vendeloo</t>
  </si>
  <si>
    <t>Marene van Loo</t>
  </si>
  <si>
    <t>Anniek Schuiling</t>
  </si>
  <si>
    <t>Harry Vermeulen</t>
  </si>
  <si>
    <t>Albert de Vente</t>
  </si>
  <si>
    <t>Groenekan</t>
  </si>
  <si>
    <t>Jet van Zetten</t>
  </si>
  <si>
    <t>Ton v.d. Ven</t>
  </si>
  <si>
    <t>Luke Geerts</t>
  </si>
  <si>
    <t>Henk Richter</t>
  </si>
  <si>
    <t>Teun Zaayer</t>
  </si>
  <si>
    <t>Marissa Schuiling</t>
  </si>
  <si>
    <t>Miriam Wage</t>
  </si>
  <si>
    <t>Felix Loeters</t>
  </si>
  <si>
    <t>Judian Zaayer</t>
  </si>
  <si>
    <t>Bert van den Hater</t>
  </si>
  <si>
    <t>John Hol</t>
  </si>
  <si>
    <t>P.S.M. Baars</t>
  </si>
  <si>
    <t>Alice Hogervorst</t>
  </si>
  <si>
    <t>Erik van den Bosch</t>
  </si>
  <si>
    <t>Hans van Arkel</t>
  </si>
  <si>
    <t>Tanja Baars</t>
  </si>
  <si>
    <t>Linda Oudshoorn</t>
  </si>
  <si>
    <t>Arie Timmer</t>
  </si>
  <si>
    <t>Erik v/d Heuvel</t>
  </si>
  <si>
    <t>Rene Schuiling</t>
  </si>
  <si>
    <t>Arie van Zanten</t>
  </si>
  <si>
    <t>Dirk Neerincx</t>
  </si>
  <si>
    <t>Iris Wildemans</t>
  </si>
  <si>
    <t>Jacques Snijders</t>
  </si>
  <si>
    <t>Janneke den Hartog</t>
  </si>
  <si>
    <t>Jan-Willem Rodenburg</t>
  </si>
  <si>
    <t>E. v/d Ven</t>
  </si>
  <si>
    <t>Ronald Tomassen</t>
  </si>
  <si>
    <t>Alfonds Kosterman</t>
  </si>
  <si>
    <t>Gerben van de Berkt</t>
  </si>
  <si>
    <t>Rijk van Elst</t>
  </si>
  <si>
    <t>Nico Vervoorn</t>
  </si>
  <si>
    <t>Renske van der Reijden</t>
  </si>
  <si>
    <t>Kees van Tuijl</t>
  </si>
  <si>
    <t>Bas de Koning</t>
  </si>
  <si>
    <t>Evelien Meel-Roseboom</t>
  </si>
  <si>
    <t>Janus Geerts</t>
  </si>
  <si>
    <t>Wim van Elteren</t>
  </si>
  <si>
    <t>Sander van Veldhoven</t>
  </si>
  <si>
    <t>Sanny Dijkhuis</t>
  </si>
  <si>
    <t>P. Marchal</t>
  </si>
  <si>
    <t>Iris Kuster</t>
  </si>
  <si>
    <t>Thijs Gerritsen</t>
  </si>
  <si>
    <t>Freek Prozee</t>
  </si>
  <si>
    <t>Annegreet Zaayer</t>
  </si>
  <si>
    <t>Stefan Vermeulen</t>
  </si>
  <si>
    <t>Ad van Zandwijk</t>
  </si>
  <si>
    <t>Leonie van Elst</t>
  </si>
  <si>
    <t>Gerrit Blauwendraad</t>
  </si>
  <si>
    <t>G.G. van Dijk</t>
  </si>
  <si>
    <t>Gerco van Tuijl</t>
  </si>
  <si>
    <t>Liesbeth van 't Ooster</t>
  </si>
  <si>
    <t>Ton Verschoor</t>
  </si>
  <si>
    <t>Frank Vissers</t>
  </si>
  <si>
    <t>Ingrid van Cleef</t>
  </si>
  <si>
    <t xml:space="preserve">Willem Vedder </t>
  </si>
  <si>
    <t xml:space="preserve">Stefan v/d Graaff </t>
  </si>
  <si>
    <t xml:space="preserve">Huib Pater </t>
  </si>
  <si>
    <t>Sonja v/d Burgt</t>
  </si>
  <si>
    <t xml:space="preserve">Chantal Brugmans </t>
  </si>
  <si>
    <t xml:space="preserve">Hans Koudijs </t>
  </si>
  <si>
    <t>Huib Pater</t>
  </si>
  <si>
    <t>Nico Avezaath</t>
  </si>
  <si>
    <t>fout parcours</t>
  </si>
  <si>
    <t>h10 = 40</t>
  </si>
  <si>
    <t xml:space="preserve">Arie Timmer </t>
  </si>
  <si>
    <t>Kon. Wilheminaweg 353</t>
  </si>
  <si>
    <t>3737 BC</t>
  </si>
  <si>
    <t>06-21884747</t>
  </si>
  <si>
    <t>Chantal v.d. Brenk</t>
  </si>
  <si>
    <t>niet gestart</t>
  </si>
  <si>
    <t>enkelspan pony</t>
  </si>
  <si>
    <t>6</t>
  </si>
  <si>
    <t>ingrijpen groom</t>
  </si>
  <si>
    <t>Judian Zaayer HC</t>
  </si>
  <si>
    <t xml:space="preserve">Debbie Loeters </t>
  </si>
  <si>
    <t>174.17</t>
  </si>
  <si>
    <t>Cees Meel</t>
  </si>
  <si>
    <t>gevallen ballen (5 sec. per bal)</t>
  </si>
</sst>
</file>

<file path=xl/styles.xml><?xml version="1.0" encoding="utf-8"?>
<styleSheet xmlns="http://schemas.openxmlformats.org/spreadsheetml/2006/main">
  <numFmts count="5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€&quot;\ #,##0;&quot;€&quot;\ \-#,##0"/>
    <numFmt numFmtId="193" formatCode="&quot;€&quot;\ #,##0;[Red]&quot;€&quot;\ \-#,##0"/>
    <numFmt numFmtId="194" formatCode="&quot;€&quot;\ #,##0.00;&quot;€&quot;\ \-#,##0.00"/>
    <numFmt numFmtId="195" formatCode="&quot;€&quot;\ #,##0.00;[Red]&quot;€&quot;\ \-#,##0.00"/>
    <numFmt numFmtId="196" formatCode="_ &quot;€&quot;\ * #,##0_ ;_ &quot;€&quot;\ * \-#,##0_ ;_ &quot;€&quot;\ * &quot;-&quot;_ ;_ @_ "/>
    <numFmt numFmtId="197" formatCode="_ * #,##0_ ;_ * \-#,##0_ ;_ * &quot;-&quot;_ ;_ @_ "/>
    <numFmt numFmtId="198" formatCode="_ &quot;€&quot;\ * #,##0.00_ ;_ &quot;€&quot;\ * \-#,##0.00_ ;_ &quot;€&quot;\ * &quot;-&quot;??_ ;_ @_ "/>
    <numFmt numFmtId="199" formatCode="_ * #,##0.00_ ;_ * \-#,##0.00_ ;_ * &quot;-&quot;??_ ;_ @_ "/>
    <numFmt numFmtId="200" formatCode="&quot;Ja&quot;;&quot;Ja&quot;;&quot;Nee&quot;"/>
    <numFmt numFmtId="201" formatCode="&quot;Waar&quot;;&quot;Waar&quot;;&quot;Niet waar&quot;"/>
    <numFmt numFmtId="202" formatCode="&quot;Aan&quot;;&quot;Aan&quot;;&quot;Uit&quot;"/>
    <numFmt numFmtId="203" formatCode="[$€-2]\ #.##000_);[Red]\([$€-2]\ #.##000\)"/>
    <numFmt numFmtId="204" formatCode="_-* #,##0.0_-;_-* #,##0.0\-;_-* &quot;-&quot;??_-;_-@_-"/>
    <numFmt numFmtId="205" formatCode="_-* #,##0_-;_-* #,##0\-;_-* &quot;-&quot;??_-;_-@_-"/>
  </numFmts>
  <fonts count="34">
    <font>
      <sz val="10"/>
      <name val="Arial"/>
      <family val="0"/>
    </font>
    <font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sz val="48"/>
      <name val="Arial"/>
      <family val="2"/>
    </font>
    <font>
      <sz val="32"/>
      <name val="Arial"/>
      <family val="2"/>
    </font>
    <font>
      <sz val="8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6"/>
      <name val="Arial"/>
      <family val="2"/>
    </font>
    <font>
      <sz val="12"/>
      <name val="Arial"/>
      <family val="0"/>
    </font>
    <font>
      <sz val="10"/>
      <name val="Comic Sans MS"/>
      <family val="4"/>
    </font>
    <font>
      <sz val="20"/>
      <name val="Arial"/>
      <family val="2"/>
    </font>
    <font>
      <sz val="10"/>
      <color indexed="8"/>
      <name val="Arial"/>
      <family val="2"/>
    </font>
    <font>
      <sz val="12"/>
      <color indexed="30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7" fillId="23" borderId="7" applyNumberFormat="0" applyFont="0" applyAlignment="0" applyProtection="0"/>
    <xf numFmtId="0" fontId="21" fillId="3" borderId="0" applyNumberFormat="0" applyBorder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 shrinkToFi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 shrinkToFit="1"/>
    </xf>
    <xf numFmtId="0" fontId="0" fillId="0" borderId="10" xfId="0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 shrinkToFit="1"/>
    </xf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24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 shrinkToFit="1"/>
    </xf>
    <xf numFmtId="0" fontId="0" fillId="0" borderId="0" xfId="0" applyFill="1" applyBorder="1" applyAlignment="1">
      <alignment textRotation="90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top" wrapText="1" shrinkToFit="1"/>
    </xf>
    <xf numFmtId="0" fontId="0" fillId="0" borderId="0" xfId="0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9" fontId="0" fillId="0" borderId="14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17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9" fillId="0" borderId="14" xfId="205" applyFont="1" applyFill="1" applyBorder="1" applyAlignment="1">
      <alignment horizontal="center"/>
      <protection/>
    </xf>
    <xf numFmtId="0" fontId="0" fillId="0" borderId="14" xfId="205" applyFont="1" applyBorder="1">
      <alignment/>
      <protection/>
    </xf>
    <xf numFmtId="0" fontId="29" fillId="0" borderId="14" xfId="205" applyFont="1" applyFill="1" applyBorder="1">
      <alignment/>
      <protection/>
    </xf>
    <xf numFmtId="0" fontId="0" fillId="0" borderId="14" xfId="205" applyFont="1" applyFill="1" applyBorder="1">
      <alignment/>
      <protection/>
    </xf>
    <xf numFmtId="0" fontId="0" fillId="0" borderId="14" xfId="169" applyFont="1" applyBorder="1">
      <alignment/>
      <protection/>
    </xf>
    <xf numFmtId="0" fontId="0" fillId="0" borderId="14" xfId="108" applyFont="1" applyFill="1" applyBorder="1">
      <alignment/>
      <protection/>
    </xf>
    <xf numFmtId="0" fontId="31" fillId="0" borderId="14" xfId="205" applyFont="1" applyBorder="1">
      <alignment/>
      <protection/>
    </xf>
    <xf numFmtId="0" fontId="0" fillId="0" borderId="14" xfId="157" applyFont="1" applyFill="1" applyBorder="1">
      <alignment/>
      <protection/>
    </xf>
    <xf numFmtId="0" fontId="2" fillId="0" borderId="14" xfId="205" applyFont="1" applyFill="1" applyBorder="1" applyAlignment="1">
      <alignment horizontal="center"/>
      <protection/>
    </xf>
    <xf numFmtId="0" fontId="2" fillId="0" borderId="14" xfId="205" applyFont="1" applyFill="1" applyBorder="1">
      <alignment/>
      <protection/>
    </xf>
    <xf numFmtId="0" fontId="2" fillId="0" borderId="19" xfId="205" applyFont="1" applyFill="1" applyBorder="1" applyAlignment="1">
      <alignment horizontal="center"/>
      <protection/>
    </xf>
    <xf numFmtId="0" fontId="2" fillId="0" borderId="13" xfId="205" applyFont="1" applyFill="1" applyBorder="1">
      <alignment/>
      <protection/>
    </xf>
    <xf numFmtId="0" fontId="2" fillId="0" borderId="20" xfId="205" applyFont="1" applyFill="1" applyBorder="1">
      <alignment/>
      <protection/>
    </xf>
    <xf numFmtId="0" fontId="2" fillId="0" borderId="21" xfId="205" applyFont="1" applyFill="1" applyBorder="1">
      <alignment/>
      <protection/>
    </xf>
    <xf numFmtId="0" fontId="2" fillId="0" borderId="22" xfId="205" applyFont="1" applyFill="1" applyBorder="1">
      <alignment/>
      <protection/>
    </xf>
    <xf numFmtId="0" fontId="27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8" fillId="0" borderId="12" xfId="0" applyFont="1" applyFill="1" applyBorder="1" applyAlignment="1">
      <alignment horizontal="center" textRotation="90"/>
    </xf>
    <xf numFmtId="0" fontId="28" fillId="0" borderId="13" xfId="0" applyFont="1" applyFill="1" applyBorder="1" applyAlignment="1">
      <alignment horizontal="center" textRotation="90"/>
    </xf>
    <xf numFmtId="0" fontId="0" fillId="0" borderId="0" xfId="72" applyFont="1" applyBorder="1">
      <alignment/>
      <protection/>
    </xf>
    <xf numFmtId="0" fontId="32" fillId="0" borderId="14" xfId="0" applyFont="1" applyBorder="1" applyAlignment="1">
      <alignment/>
    </xf>
    <xf numFmtId="0" fontId="32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205" applyFont="1" applyFill="1" applyBorder="1">
      <alignment/>
      <protection/>
    </xf>
    <xf numFmtId="0" fontId="2" fillId="0" borderId="0" xfId="205" applyFont="1" applyFill="1" applyBorder="1">
      <alignment/>
      <protection/>
    </xf>
    <xf numFmtId="20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textRotation="90"/>
    </xf>
    <xf numFmtId="0" fontId="0" fillId="0" borderId="23" xfId="0" applyFill="1" applyBorder="1" applyAlignment="1">
      <alignment horizontal="center" textRotation="90"/>
    </xf>
    <xf numFmtId="2" fontId="0" fillId="0" borderId="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 textRotation="90"/>
    </xf>
    <xf numFmtId="0" fontId="0" fillId="0" borderId="12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 textRotation="90" wrapText="1"/>
    </xf>
    <xf numFmtId="0" fontId="0" fillId="0" borderId="13" xfId="0" applyFill="1" applyBorder="1" applyAlignment="1">
      <alignment horizontal="center" textRotation="90" wrapText="1"/>
    </xf>
    <xf numFmtId="1" fontId="2" fillId="0" borderId="12" xfId="0" applyNumberFormat="1" applyFont="1" applyFill="1" applyBorder="1" applyAlignment="1">
      <alignment horizontal="center" textRotation="90" wrapText="1"/>
    </xf>
    <xf numFmtId="1" fontId="2" fillId="0" borderId="13" xfId="0" applyNumberFormat="1" applyFont="1" applyFill="1" applyBorder="1" applyAlignment="1">
      <alignment horizontal="center" textRotation="90" wrapText="1"/>
    </xf>
    <xf numFmtId="1" fontId="0" fillId="0" borderId="10" xfId="0" applyNumberFormat="1" applyFont="1" applyFill="1" applyBorder="1" applyAlignment="1">
      <alignment horizontal="center" textRotation="90" wrapText="1"/>
    </xf>
    <xf numFmtId="1" fontId="0" fillId="0" borderId="26" xfId="0" applyNumberFormat="1" applyFont="1" applyFill="1" applyBorder="1" applyAlignment="1">
      <alignment horizontal="center" textRotation="90" wrapText="1"/>
    </xf>
    <xf numFmtId="1" fontId="0" fillId="0" borderId="12" xfId="0" applyNumberFormat="1" applyFont="1" applyFill="1" applyBorder="1" applyAlignment="1">
      <alignment horizontal="center" textRotation="90" wrapText="1"/>
    </xf>
    <xf numFmtId="1" fontId="0" fillId="0" borderId="13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</cellXfs>
  <cellStyles count="2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te" xfId="67"/>
    <cellStyle name="Notitie" xfId="68"/>
    <cellStyle name="Ongeldig" xfId="69"/>
    <cellStyle name="Output" xfId="70"/>
    <cellStyle name="Percent" xfId="71"/>
    <cellStyle name="Standaard 10" xfId="72"/>
    <cellStyle name="Standaard 10 10" xfId="73"/>
    <cellStyle name="Standaard 10 11" xfId="74"/>
    <cellStyle name="Standaard 10 12" xfId="75"/>
    <cellStyle name="Standaard 10 2" xfId="76"/>
    <cellStyle name="Standaard 10 3" xfId="77"/>
    <cellStyle name="Standaard 10 4" xfId="78"/>
    <cellStyle name="Standaard 10 5" xfId="79"/>
    <cellStyle name="Standaard 10 6" xfId="80"/>
    <cellStyle name="Standaard 10 7" xfId="81"/>
    <cellStyle name="Standaard 10 8" xfId="82"/>
    <cellStyle name="Standaard 10 9" xfId="83"/>
    <cellStyle name="Standaard 11" xfId="84"/>
    <cellStyle name="Standaard 11 10" xfId="85"/>
    <cellStyle name="Standaard 11 11" xfId="86"/>
    <cellStyle name="Standaard 11 12" xfId="87"/>
    <cellStyle name="Standaard 11 2" xfId="88"/>
    <cellStyle name="Standaard 11 3" xfId="89"/>
    <cellStyle name="Standaard 11 4" xfId="90"/>
    <cellStyle name="Standaard 11 5" xfId="91"/>
    <cellStyle name="Standaard 11 6" xfId="92"/>
    <cellStyle name="Standaard 11 7" xfId="93"/>
    <cellStyle name="Standaard 11 8" xfId="94"/>
    <cellStyle name="Standaard 11 9" xfId="95"/>
    <cellStyle name="Standaard 12" xfId="96"/>
    <cellStyle name="Standaard 12 10" xfId="97"/>
    <cellStyle name="Standaard 12 11" xfId="98"/>
    <cellStyle name="Standaard 12 12" xfId="99"/>
    <cellStyle name="Standaard 12 2" xfId="100"/>
    <cellStyle name="Standaard 12 3" xfId="101"/>
    <cellStyle name="Standaard 12 4" xfId="102"/>
    <cellStyle name="Standaard 12 5" xfId="103"/>
    <cellStyle name="Standaard 12 6" xfId="104"/>
    <cellStyle name="Standaard 12 7" xfId="105"/>
    <cellStyle name="Standaard 12 8" xfId="106"/>
    <cellStyle name="Standaard 12 9" xfId="107"/>
    <cellStyle name="Standaard 13" xfId="108"/>
    <cellStyle name="Standaard 13 10" xfId="109"/>
    <cellStyle name="Standaard 13 11" xfId="110"/>
    <cellStyle name="Standaard 13 2" xfId="111"/>
    <cellStyle name="Standaard 13 3" xfId="112"/>
    <cellStyle name="Standaard 13 4" xfId="113"/>
    <cellStyle name="Standaard 13 5" xfId="114"/>
    <cellStyle name="Standaard 13 6" xfId="115"/>
    <cellStyle name="Standaard 13 7" xfId="116"/>
    <cellStyle name="Standaard 13 8" xfId="117"/>
    <cellStyle name="Standaard 13 9" xfId="118"/>
    <cellStyle name="Standaard 14" xfId="119"/>
    <cellStyle name="Standaard 15" xfId="120"/>
    <cellStyle name="Standaard 16" xfId="121"/>
    <cellStyle name="Standaard 17" xfId="122"/>
    <cellStyle name="Standaard 18" xfId="123"/>
    <cellStyle name="Standaard 19" xfId="124"/>
    <cellStyle name="Standaard 2" xfId="125"/>
    <cellStyle name="Standaard 2 2" xfId="126"/>
    <cellStyle name="Standaard 2 2 2" xfId="127"/>
    <cellStyle name="Standaard 2 3" xfId="128"/>
    <cellStyle name="Standaard 20" xfId="129"/>
    <cellStyle name="Standaard 21" xfId="130"/>
    <cellStyle name="Standaard 22" xfId="131"/>
    <cellStyle name="Standaard 23" xfId="132"/>
    <cellStyle name="Standaard 3" xfId="133"/>
    <cellStyle name="Standaard 3 10" xfId="134"/>
    <cellStyle name="Standaard 3 11" xfId="135"/>
    <cellStyle name="Standaard 3 12" xfId="136"/>
    <cellStyle name="Standaard 3 2" xfId="137"/>
    <cellStyle name="Standaard 3 3" xfId="138"/>
    <cellStyle name="Standaard 3 4" xfId="139"/>
    <cellStyle name="Standaard 3 5" xfId="140"/>
    <cellStyle name="Standaard 3 6" xfId="141"/>
    <cellStyle name="Standaard 3 7" xfId="142"/>
    <cellStyle name="Standaard 3 8" xfId="143"/>
    <cellStyle name="Standaard 3 9" xfId="144"/>
    <cellStyle name="Standaard 4" xfId="145"/>
    <cellStyle name="Standaard 4 10" xfId="146"/>
    <cellStyle name="Standaard 4 11" xfId="147"/>
    <cellStyle name="Standaard 4 12" xfId="148"/>
    <cellStyle name="Standaard 4 2" xfId="149"/>
    <cellStyle name="Standaard 4 3" xfId="150"/>
    <cellStyle name="Standaard 4 4" xfId="151"/>
    <cellStyle name="Standaard 4 5" xfId="152"/>
    <cellStyle name="Standaard 4 6" xfId="153"/>
    <cellStyle name="Standaard 4 7" xfId="154"/>
    <cellStyle name="Standaard 4 8" xfId="155"/>
    <cellStyle name="Standaard 4 9" xfId="156"/>
    <cellStyle name="Standaard 5" xfId="157"/>
    <cellStyle name="Standaard 5 10" xfId="158"/>
    <cellStyle name="Standaard 5 11" xfId="159"/>
    <cellStyle name="Standaard 5 12" xfId="160"/>
    <cellStyle name="Standaard 5 2" xfId="161"/>
    <cellStyle name="Standaard 5 3" xfId="162"/>
    <cellStyle name="Standaard 5 4" xfId="163"/>
    <cellStyle name="Standaard 5 5" xfId="164"/>
    <cellStyle name="Standaard 5 6" xfId="165"/>
    <cellStyle name="Standaard 5 7" xfId="166"/>
    <cellStyle name="Standaard 5 8" xfId="167"/>
    <cellStyle name="Standaard 5 9" xfId="168"/>
    <cellStyle name="Standaard 6" xfId="169"/>
    <cellStyle name="Standaard 6 10" xfId="170"/>
    <cellStyle name="Standaard 6 11" xfId="171"/>
    <cellStyle name="Standaard 6 12" xfId="172"/>
    <cellStyle name="Standaard 6 2" xfId="173"/>
    <cellStyle name="Standaard 6 3" xfId="174"/>
    <cellStyle name="Standaard 6 4" xfId="175"/>
    <cellStyle name="Standaard 6 5" xfId="176"/>
    <cellStyle name="Standaard 6 6" xfId="177"/>
    <cellStyle name="Standaard 6 7" xfId="178"/>
    <cellStyle name="Standaard 6 8" xfId="179"/>
    <cellStyle name="Standaard 6 9" xfId="180"/>
    <cellStyle name="Standaard 7" xfId="181"/>
    <cellStyle name="Standaard 7 10" xfId="182"/>
    <cellStyle name="Standaard 7 11" xfId="183"/>
    <cellStyle name="Standaard 7 12" xfId="184"/>
    <cellStyle name="Standaard 7 2" xfId="185"/>
    <cellStyle name="Standaard 7 3" xfId="186"/>
    <cellStyle name="Standaard 7 4" xfId="187"/>
    <cellStyle name="Standaard 7 5" xfId="188"/>
    <cellStyle name="Standaard 7 6" xfId="189"/>
    <cellStyle name="Standaard 7 7" xfId="190"/>
    <cellStyle name="Standaard 7 8" xfId="191"/>
    <cellStyle name="Standaard 7 9" xfId="192"/>
    <cellStyle name="Standaard 8" xfId="193"/>
    <cellStyle name="Standaard 8 10" xfId="194"/>
    <cellStyle name="Standaard 8 11" xfId="195"/>
    <cellStyle name="Standaard 8 12" xfId="196"/>
    <cellStyle name="Standaard 8 2" xfId="197"/>
    <cellStyle name="Standaard 8 3" xfId="198"/>
    <cellStyle name="Standaard 8 4" xfId="199"/>
    <cellStyle name="Standaard 8 5" xfId="200"/>
    <cellStyle name="Standaard 8 6" xfId="201"/>
    <cellStyle name="Standaard 8 7" xfId="202"/>
    <cellStyle name="Standaard 8 8" xfId="203"/>
    <cellStyle name="Standaard 8 9" xfId="204"/>
    <cellStyle name="Standaard_Deelnemers indoormarathon 2009 2010" xfId="205"/>
    <cellStyle name="Titel" xfId="206"/>
    <cellStyle name="Title" xfId="207"/>
    <cellStyle name="Totaal" xfId="208"/>
    <cellStyle name="Total" xfId="209"/>
    <cellStyle name="Uitvoer" xfId="210"/>
    <cellStyle name="Verklarende tekst" xfId="211"/>
    <cellStyle name="Waarschuwingstekst" xfId="212"/>
    <cellStyle name="Warning Text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1</xdr:col>
      <xdr:colOff>1066800</xdr:colOff>
      <xdr:row>4</xdr:row>
      <xdr:rowOff>1038225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23900"/>
          <a:ext cx="1314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jeugd</a:t>
          </a:r>
        </a:p>
      </xdr:txBody>
    </xdr:sp>
    <xdr:clientData/>
  </xdr:twoCellAnchor>
  <xdr:twoCellAnchor>
    <xdr:from>
      <xdr:col>2</xdr:col>
      <xdr:colOff>123825</xdr:colOff>
      <xdr:row>3</xdr:row>
      <xdr:rowOff>133350</xdr:rowOff>
    </xdr:from>
    <xdr:to>
      <xdr:col>21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33525" y="619125"/>
          <a:ext cx="438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  <xdr:twoCellAnchor>
    <xdr:from>
      <xdr:col>24</xdr:col>
      <xdr:colOff>85725</xdr:colOff>
      <xdr:row>1</xdr:row>
      <xdr:rowOff>142875</xdr:rowOff>
    </xdr:from>
    <xdr:to>
      <xdr:col>39</xdr:col>
      <xdr:colOff>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6638925" y="304800"/>
          <a:ext cx="40481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speel
uw spel</a:t>
          </a:r>
        </a:p>
      </xdr:txBody>
    </xdr:sp>
    <xdr:clientData/>
  </xdr:twoCellAnchor>
  <xdr:twoCellAnchor>
    <xdr:from>
      <xdr:col>4</xdr:col>
      <xdr:colOff>57150</xdr:colOff>
      <xdr:row>1</xdr:row>
      <xdr:rowOff>0</xdr:rowOff>
    </xdr:from>
    <xdr:to>
      <xdr:col>19</xdr:col>
      <xdr:colOff>342900</xdr:colOff>
      <xdr:row>4</xdr:row>
      <xdr:rowOff>962025</xdr:rowOff>
    </xdr:to>
    <xdr:sp>
      <xdr:nvSpPr>
        <xdr:cNvPr id="4" name="Rectangle 4"/>
        <xdr:cNvSpPr>
          <a:spLocks/>
        </xdr:cNvSpPr>
      </xdr:nvSpPr>
      <xdr:spPr>
        <a:xfrm>
          <a:off x="1828800" y="161925"/>
          <a:ext cx="33051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</xdr:row>
      <xdr:rowOff>142875</xdr:rowOff>
    </xdr:from>
    <xdr:to>
      <xdr:col>23</xdr:col>
      <xdr:colOff>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991225" y="304800"/>
          <a:ext cx="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speel
uw spel</a:t>
          </a:r>
        </a:p>
      </xdr:txBody>
    </xdr:sp>
    <xdr:clientData/>
  </xdr:twoCellAnchor>
  <xdr:twoCellAnchor>
    <xdr:from>
      <xdr:col>0</xdr:col>
      <xdr:colOff>85725</xdr:colOff>
      <xdr:row>4</xdr:row>
      <xdr:rowOff>295275</xdr:rowOff>
    </xdr:from>
    <xdr:to>
      <xdr:col>1</xdr:col>
      <xdr:colOff>1104900</xdr:colOff>
      <xdr:row>6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5725" y="1362075"/>
          <a:ext cx="1333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tandem paard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1</xdr:col>
      <xdr:colOff>1066800</xdr:colOff>
      <xdr:row>4</xdr:row>
      <xdr:rowOff>1038225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23900"/>
          <a:ext cx="1314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tweespan pony</a:t>
          </a:r>
        </a:p>
      </xdr:txBody>
    </xdr:sp>
    <xdr:clientData/>
  </xdr:twoCellAnchor>
  <xdr:twoCellAnchor>
    <xdr:from>
      <xdr:col>2</xdr:col>
      <xdr:colOff>123825</xdr:colOff>
      <xdr:row>3</xdr:row>
      <xdr:rowOff>133350</xdr:rowOff>
    </xdr:from>
    <xdr:to>
      <xdr:col>21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71650" y="619125"/>
          <a:ext cx="438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  <xdr:twoCellAnchor>
    <xdr:from>
      <xdr:col>24</xdr:col>
      <xdr:colOff>85725</xdr:colOff>
      <xdr:row>1</xdr:row>
      <xdr:rowOff>142875</xdr:rowOff>
    </xdr:from>
    <xdr:to>
      <xdr:col>39</xdr:col>
      <xdr:colOff>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6877050" y="304800"/>
          <a:ext cx="40481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speel
uw spel</a:t>
          </a:r>
        </a:p>
      </xdr:txBody>
    </xdr:sp>
    <xdr:clientData/>
  </xdr:twoCellAnchor>
  <xdr:twoCellAnchor>
    <xdr:from>
      <xdr:col>4</xdr:col>
      <xdr:colOff>57150</xdr:colOff>
      <xdr:row>1</xdr:row>
      <xdr:rowOff>0</xdr:rowOff>
    </xdr:from>
    <xdr:to>
      <xdr:col>19</xdr:col>
      <xdr:colOff>342900</xdr:colOff>
      <xdr:row>4</xdr:row>
      <xdr:rowOff>962025</xdr:rowOff>
    </xdr:to>
    <xdr:sp>
      <xdr:nvSpPr>
        <xdr:cNvPr id="4" name="Rectangle 4"/>
        <xdr:cNvSpPr>
          <a:spLocks/>
        </xdr:cNvSpPr>
      </xdr:nvSpPr>
      <xdr:spPr>
        <a:xfrm>
          <a:off x="2066925" y="161925"/>
          <a:ext cx="33051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1</xdr:col>
      <xdr:colOff>1066800</xdr:colOff>
      <xdr:row>4</xdr:row>
      <xdr:rowOff>1038225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23900"/>
          <a:ext cx="1314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tweespan paard</a:t>
          </a:r>
        </a:p>
      </xdr:txBody>
    </xdr:sp>
    <xdr:clientData/>
  </xdr:twoCellAnchor>
  <xdr:twoCellAnchor>
    <xdr:from>
      <xdr:col>2</xdr:col>
      <xdr:colOff>123825</xdr:colOff>
      <xdr:row>3</xdr:row>
      <xdr:rowOff>133350</xdr:rowOff>
    </xdr:from>
    <xdr:to>
      <xdr:col>21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33525" y="619125"/>
          <a:ext cx="438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  <xdr:twoCellAnchor>
    <xdr:from>
      <xdr:col>24</xdr:col>
      <xdr:colOff>85725</xdr:colOff>
      <xdr:row>1</xdr:row>
      <xdr:rowOff>142875</xdr:rowOff>
    </xdr:from>
    <xdr:to>
      <xdr:col>39</xdr:col>
      <xdr:colOff>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6638925" y="304800"/>
          <a:ext cx="40481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speel
uw spel</a:t>
          </a:r>
        </a:p>
      </xdr:txBody>
    </xdr:sp>
    <xdr:clientData/>
  </xdr:twoCellAnchor>
  <xdr:twoCellAnchor>
    <xdr:from>
      <xdr:col>4</xdr:col>
      <xdr:colOff>57150</xdr:colOff>
      <xdr:row>1</xdr:row>
      <xdr:rowOff>0</xdr:rowOff>
    </xdr:from>
    <xdr:to>
      <xdr:col>19</xdr:col>
      <xdr:colOff>342900</xdr:colOff>
      <xdr:row>4</xdr:row>
      <xdr:rowOff>962025</xdr:rowOff>
    </xdr:to>
    <xdr:sp>
      <xdr:nvSpPr>
        <xdr:cNvPr id="4" name="Rectangle 4"/>
        <xdr:cNvSpPr>
          <a:spLocks/>
        </xdr:cNvSpPr>
      </xdr:nvSpPr>
      <xdr:spPr>
        <a:xfrm>
          <a:off x="1828800" y="161925"/>
          <a:ext cx="33051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1</xdr:col>
      <xdr:colOff>1066800</xdr:colOff>
      <xdr:row>4</xdr:row>
      <xdr:rowOff>1038225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23900"/>
          <a:ext cx="13144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enkelspan paard</a:t>
          </a:r>
        </a:p>
      </xdr:txBody>
    </xdr:sp>
    <xdr:clientData/>
  </xdr:twoCellAnchor>
  <xdr:twoCellAnchor>
    <xdr:from>
      <xdr:col>2</xdr:col>
      <xdr:colOff>123825</xdr:colOff>
      <xdr:row>3</xdr:row>
      <xdr:rowOff>133350</xdr:rowOff>
    </xdr:from>
    <xdr:to>
      <xdr:col>21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47825" y="619125"/>
          <a:ext cx="438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  <xdr:twoCellAnchor>
    <xdr:from>
      <xdr:col>24</xdr:col>
      <xdr:colOff>85725</xdr:colOff>
      <xdr:row>1</xdr:row>
      <xdr:rowOff>142875</xdr:rowOff>
    </xdr:from>
    <xdr:to>
      <xdr:col>39</xdr:col>
      <xdr:colOff>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6753225" y="304800"/>
          <a:ext cx="40481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speel
uw spel</a:t>
          </a:r>
        </a:p>
      </xdr:txBody>
    </xdr:sp>
    <xdr:clientData/>
  </xdr:twoCellAnchor>
  <xdr:twoCellAnchor>
    <xdr:from>
      <xdr:col>4</xdr:col>
      <xdr:colOff>57150</xdr:colOff>
      <xdr:row>1</xdr:row>
      <xdr:rowOff>0</xdr:rowOff>
    </xdr:from>
    <xdr:to>
      <xdr:col>19</xdr:col>
      <xdr:colOff>342900</xdr:colOff>
      <xdr:row>4</xdr:row>
      <xdr:rowOff>962025</xdr:rowOff>
    </xdr:to>
    <xdr:sp>
      <xdr:nvSpPr>
        <xdr:cNvPr id="4" name="Rectangle 4"/>
        <xdr:cNvSpPr>
          <a:spLocks/>
        </xdr:cNvSpPr>
      </xdr:nvSpPr>
      <xdr:spPr>
        <a:xfrm>
          <a:off x="1943100" y="161925"/>
          <a:ext cx="33051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3</xdr:col>
      <xdr:colOff>19050</xdr:colOff>
      <xdr:row>4</xdr:row>
      <xdr:rowOff>1038225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723900"/>
          <a:ext cx="18383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ENKELSPAN PONY</a:t>
          </a:r>
        </a:p>
      </xdr:txBody>
    </xdr:sp>
    <xdr:clientData/>
  </xdr:twoCellAnchor>
  <xdr:twoCellAnchor>
    <xdr:from>
      <xdr:col>2</xdr:col>
      <xdr:colOff>123825</xdr:colOff>
      <xdr:row>3</xdr:row>
      <xdr:rowOff>133350</xdr:rowOff>
    </xdr:from>
    <xdr:to>
      <xdr:col>21</xdr:col>
      <xdr:colOff>419100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28800" y="619125"/>
          <a:ext cx="43815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  <xdr:twoCellAnchor>
    <xdr:from>
      <xdr:col>24</xdr:col>
      <xdr:colOff>85725</xdr:colOff>
      <xdr:row>1</xdr:row>
      <xdr:rowOff>142875</xdr:rowOff>
    </xdr:from>
    <xdr:to>
      <xdr:col>39</xdr:col>
      <xdr:colOff>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6934200" y="304800"/>
          <a:ext cx="40481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speel
uw spel</a:t>
          </a:r>
        </a:p>
      </xdr:txBody>
    </xdr:sp>
    <xdr:clientData/>
  </xdr:twoCellAnchor>
  <xdr:twoCellAnchor>
    <xdr:from>
      <xdr:col>4</xdr:col>
      <xdr:colOff>57150</xdr:colOff>
      <xdr:row>1</xdr:row>
      <xdr:rowOff>0</xdr:rowOff>
    </xdr:from>
    <xdr:to>
      <xdr:col>19</xdr:col>
      <xdr:colOff>342900</xdr:colOff>
      <xdr:row>4</xdr:row>
      <xdr:rowOff>962025</xdr:rowOff>
    </xdr:to>
    <xdr:sp>
      <xdr:nvSpPr>
        <xdr:cNvPr id="4" name="Rectangle 4"/>
        <xdr:cNvSpPr>
          <a:spLocks/>
        </xdr:cNvSpPr>
      </xdr:nvSpPr>
      <xdr:spPr>
        <a:xfrm>
          <a:off x="2124075" y="161925"/>
          <a:ext cx="330517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142875</xdr:rowOff>
    </xdr:from>
    <xdr:to>
      <xdr:col>21</xdr:col>
      <xdr:colOff>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629275" y="304800"/>
          <a:ext cx="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speel
uw spel</a:t>
          </a:r>
        </a:p>
      </xdr:txBody>
    </xdr:sp>
    <xdr:clientData/>
  </xdr:twoCellAnchor>
  <xdr:twoCellAnchor>
    <xdr:from>
      <xdr:col>0</xdr:col>
      <xdr:colOff>85725</xdr:colOff>
      <xdr:row>4</xdr:row>
      <xdr:rowOff>295275</xdr:rowOff>
    </xdr:from>
    <xdr:to>
      <xdr:col>1</xdr:col>
      <xdr:colOff>1104900</xdr:colOff>
      <xdr:row>6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85725" y="1362075"/>
          <a:ext cx="1333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vierspan pony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133350</xdr:rowOff>
    </xdr:from>
    <xdr:to>
      <xdr:col>19</xdr:col>
      <xdr:colOff>419100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619125"/>
          <a:ext cx="41433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basisparcours</a:t>
          </a:r>
        </a:p>
      </xdr:txBody>
    </xdr:sp>
    <xdr:clientData/>
  </xdr:twoCellAnchor>
  <xdr:twoCellAnchor>
    <xdr:from>
      <xdr:col>21</xdr:col>
      <xdr:colOff>0</xdr:colOff>
      <xdr:row>1</xdr:row>
      <xdr:rowOff>142875</xdr:rowOff>
    </xdr:from>
    <xdr:to>
      <xdr:col>21</xdr:col>
      <xdr:colOff>0</xdr:colOff>
      <xdr:row>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572250" y="304800"/>
          <a:ext cx="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speel
uw spel</a:t>
          </a:r>
        </a:p>
      </xdr:txBody>
    </xdr:sp>
    <xdr:clientData/>
  </xdr:twoCellAnchor>
  <xdr:twoCellAnchor>
    <xdr:from>
      <xdr:col>3</xdr:col>
      <xdr:colOff>142875</xdr:colOff>
      <xdr:row>3</xdr:row>
      <xdr:rowOff>161925</xdr:rowOff>
    </xdr:from>
    <xdr:to>
      <xdr:col>17</xdr:col>
      <xdr:colOff>257175</xdr:colOff>
      <xdr:row>6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200275" y="647700"/>
          <a:ext cx="29527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FINALES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n\Bureaublad\Indoor%202009\Deelnemers%20indoormarathon%202009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emerslijst"/>
      <sheetName val="Voorlopige startlijst"/>
      <sheetName val="verdeling rubrieken"/>
      <sheetName val="Mutaties"/>
      <sheetName val="Secretaria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6"/>
  <sheetViews>
    <sheetView showZeros="0" view="pageBreakPreview" zoomScale="75" zoomScaleSheetLayoutView="75" workbookViewId="0" topLeftCell="A1">
      <pane xSplit="2" ySplit="9" topLeftCell="AA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" sqref="B10:B14"/>
    </sheetView>
  </sheetViews>
  <sheetFormatPr defaultColWidth="9.140625" defaultRowHeight="12.75"/>
  <cols>
    <col min="1" max="1" width="4.7109375" style="4" customWidth="1"/>
    <col min="2" max="2" width="16.421875" style="4" customWidth="1"/>
    <col min="3" max="16" width="2.7109375" style="4" customWidth="1"/>
    <col min="17" max="17" width="4.28125" style="4" customWidth="1"/>
    <col min="18" max="18" width="4.140625" style="4" customWidth="1"/>
    <col min="19" max="19" width="4.28125" style="4" customWidth="1"/>
    <col min="20" max="21" width="5.28125" style="4" customWidth="1"/>
    <col min="22" max="22" width="6.28125" style="4" customWidth="1"/>
    <col min="23" max="23" width="6.00390625" style="4" customWidth="1"/>
    <col min="24" max="24" width="3.57421875" style="4" customWidth="1"/>
    <col min="25" max="34" width="4.00390625" style="4" customWidth="1"/>
    <col min="35" max="36" width="5.00390625" style="4" customWidth="1"/>
    <col min="37" max="39" width="4.00390625" style="4" customWidth="1"/>
    <col min="40" max="40" width="5.28125" style="4" customWidth="1"/>
    <col min="41" max="42" width="4.7109375" style="4" customWidth="1"/>
    <col min="43" max="43" width="5.00390625" style="4" customWidth="1"/>
    <col min="44" max="44" width="4.28125" style="4" customWidth="1"/>
    <col min="45" max="45" width="6.00390625" style="4" customWidth="1"/>
    <col min="46" max="46" width="3.7109375" style="4" customWidth="1"/>
    <col min="47" max="47" width="3.57421875" style="4" customWidth="1"/>
    <col min="48" max="59" width="4.28125" style="4" customWidth="1"/>
    <col min="60" max="16384" width="9.140625" style="4" customWidth="1"/>
  </cols>
  <sheetData>
    <row r="1" spans="1:2" ht="12.75">
      <c r="A1" s="4">
        <v>2500</v>
      </c>
      <c r="B1" s="4" t="s">
        <v>9</v>
      </c>
    </row>
    <row r="2" spans="1:2" ht="12.75">
      <c r="A2" s="4">
        <v>20</v>
      </c>
      <c r="B2" s="4" t="s">
        <v>10</v>
      </c>
    </row>
    <row r="3" spans="1:2" ht="12.75">
      <c r="A3" s="4">
        <v>150</v>
      </c>
      <c r="B3" s="4" t="s">
        <v>14</v>
      </c>
    </row>
    <row r="4" spans="1:46" ht="15.75" customHeight="1">
      <c r="A4" s="1"/>
      <c r="B4" s="1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2"/>
      <c r="S4" s="2"/>
      <c r="T4" s="2"/>
      <c r="U4" s="2"/>
      <c r="V4" s="3"/>
      <c r="W4" s="98" t="s">
        <v>15</v>
      </c>
      <c r="X4" s="98" t="s">
        <v>16</v>
      </c>
      <c r="Y4" s="13"/>
      <c r="Z4" s="1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7"/>
      <c r="AO4" s="3"/>
      <c r="AP4" s="110" t="s">
        <v>24</v>
      </c>
      <c r="AQ4" s="112" t="s">
        <v>13</v>
      </c>
      <c r="AR4" s="98" t="s">
        <v>17</v>
      </c>
      <c r="AS4" s="108" t="s">
        <v>25</v>
      </c>
      <c r="AT4" s="98" t="s">
        <v>18</v>
      </c>
    </row>
    <row r="5" spans="1:46" ht="83.25" customHeight="1">
      <c r="A5" s="1"/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  <c r="R5" s="2"/>
      <c r="S5" s="2"/>
      <c r="T5" s="2"/>
      <c r="U5" s="2"/>
      <c r="V5" s="3"/>
      <c r="W5" s="98"/>
      <c r="X5" s="98"/>
      <c r="Y5" s="13"/>
      <c r="Z5" s="1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7"/>
      <c r="AO5" s="114" t="s">
        <v>12</v>
      </c>
      <c r="AP5" s="110"/>
      <c r="AQ5" s="112"/>
      <c r="AR5" s="98"/>
      <c r="AS5" s="108"/>
      <c r="AT5" s="98"/>
    </row>
    <row r="6" spans="1:46" ht="21" customHeight="1">
      <c r="A6" s="1"/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  <c r="R6" s="2"/>
      <c r="S6" s="2"/>
      <c r="T6" s="2"/>
      <c r="U6" s="2"/>
      <c r="V6" s="3"/>
      <c r="W6" s="98"/>
      <c r="X6" s="98"/>
      <c r="Y6" s="95" t="s">
        <v>23</v>
      </c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7"/>
      <c r="AO6" s="114"/>
      <c r="AP6" s="110"/>
      <c r="AQ6" s="112"/>
      <c r="AR6" s="98"/>
      <c r="AS6" s="108"/>
      <c r="AT6" s="98"/>
    </row>
    <row r="7" spans="1:46" ht="33" customHeight="1">
      <c r="A7" s="19" t="s">
        <v>4</v>
      </c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00" t="s">
        <v>0</v>
      </c>
      <c r="R7" s="101"/>
      <c r="S7" s="101"/>
      <c r="T7" s="102"/>
      <c r="U7" s="6"/>
      <c r="V7" s="12"/>
      <c r="W7" s="98"/>
      <c r="X7" s="98"/>
      <c r="Y7" s="97" t="s">
        <v>35</v>
      </c>
      <c r="Z7" s="97" t="s">
        <v>36</v>
      </c>
      <c r="AA7" s="97" t="s">
        <v>44</v>
      </c>
      <c r="AB7" s="97" t="s">
        <v>37</v>
      </c>
      <c r="AC7" s="97" t="s">
        <v>38</v>
      </c>
      <c r="AD7" s="97" t="s">
        <v>39</v>
      </c>
      <c r="AE7" s="97" t="s">
        <v>40</v>
      </c>
      <c r="AF7" s="97" t="s">
        <v>43</v>
      </c>
      <c r="AG7" s="97" t="s">
        <v>42</v>
      </c>
      <c r="AH7" s="97" t="s">
        <v>145</v>
      </c>
      <c r="AI7" s="103" t="s">
        <v>48</v>
      </c>
      <c r="AJ7" s="104"/>
      <c r="AK7" s="97" t="s">
        <v>45</v>
      </c>
      <c r="AL7" s="97" t="s">
        <v>46</v>
      </c>
      <c r="AM7" s="92" t="s">
        <v>47</v>
      </c>
      <c r="AN7" s="32"/>
      <c r="AO7" s="114"/>
      <c r="AP7" s="110"/>
      <c r="AQ7" s="112"/>
      <c r="AR7" s="98"/>
      <c r="AS7" s="108"/>
      <c r="AT7" s="98"/>
    </row>
    <row r="8" spans="1:46" ht="15.75" customHeight="1">
      <c r="A8" s="19"/>
      <c r="B8" s="17"/>
      <c r="C8" s="105" t="s">
        <v>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27"/>
      <c r="R8" s="28"/>
      <c r="S8" s="28"/>
      <c r="T8" s="29"/>
      <c r="U8" s="3" t="s">
        <v>2</v>
      </c>
      <c r="V8" s="5" t="s">
        <v>3</v>
      </c>
      <c r="W8" s="98"/>
      <c r="X8" s="98"/>
      <c r="Y8" s="98"/>
      <c r="Z8" s="98" t="s">
        <v>19</v>
      </c>
      <c r="AA8" s="98" t="s">
        <v>19</v>
      </c>
      <c r="AB8" s="98" t="s">
        <v>20</v>
      </c>
      <c r="AC8" s="98"/>
      <c r="AD8" s="98"/>
      <c r="AE8" s="98"/>
      <c r="AF8" s="98"/>
      <c r="AG8" s="98"/>
      <c r="AH8" s="98"/>
      <c r="AI8" s="39" t="s">
        <v>41</v>
      </c>
      <c r="AJ8" s="39" t="s">
        <v>11</v>
      </c>
      <c r="AK8" s="98" t="s">
        <v>21</v>
      </c>
      <c r="AL8" s="98" t="s">
        <v>21</v>
      </c>
      <c r="AM8" s="93" t="s">
        <v>22</v>
      </c>
      <c r="AN8" s="33"/>
      <c r="AO8" s="114"/>
      <c r="AP8" s="110"/>
      <c r="AQ8" s="112"/>
      <c r="AR8" s="98"/>
      <c r="AS8" s="108"/>
      <c r="AT8" s="98"/>
    </row>
    <row r="9" spans="1:46" ht="12.75" customHeight="1">
      <c r="A9" s="30"/>
      <c r="B9" s="2" t="s">
        <v>5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9" t="s">
        <v>31</v>
      </c>
      <c r="R9" s="9" t="s">
        <v>32</v>
      </c>
      <c r="S9" s="9" t="s">
        <v>26</v>
      </c>
      <c r="T9" s="9" t="s">
        <v>6</v>
      </c>
      <c r="U9" s="7" t="s">
        <v>7</v>
      </c>
      <c r="V9" s="5" t="s">
        <v>8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34"/>
      <c r="AJ9" s="34"/>
      <c r="AK9" s="99"/>
      <c r="AL9" s="99"/>
      <c r="AM9" s="94"/>
      <c r="AN9" s="31" t="s">
        <v>2</v>
      </c>
      <c r="AO9" s="115"/>
      <c r="AP9" s="111"/>
      <c r="AQ9" s="113"/>
      <c r="AR9" s="99"/>
      <c r="AS9" s="109"/>
      <c r="AT9" s="99"/>
    </row>
    <row r="10" spans="1:46" ht="12.75" customHeight="1">
      <c r="A10" s="63">
        <v>61</v>
      </c>
      <c r="B10" s="64" t="s">
        <v>72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199.64</v>
      </c>
      <c r="V10" s="10">
        <f>(SUM(C10:P10))*5+SUM(Q10:U10)</f>
        <v>199.64</v>
      </c>
      <c r="W10" s="18">
        <f>IF(V10=MIN($V$10:$V$14),$A$1,$A$1-((V10-MIN($V$10:$V$14))*$A$2))</f>
        <v>2500</v>
      </c>
      <c r="X10" s="8">
        <f>RANK(W10,$W$10:$W$14,0)</f>
        <v>1</v>
      </c>
      <c r="Y10" s="8"/>
      <c r="Z10" s="8">
        <v>10</v>
      </c>
      <c r="AA10" s="10"/>
      <c r="AB10" s="8"/>
      <c r="AC10" s="8">
        <v>30</v>
      </c>
      <c r="AD10" s="8">
        <v>10</v>
      </c>
      <c r="AE10" s="8">
        <v>60</v>
      </c>
      <c r="AF10" s="8">
        <v>300</v>
      </c>
      <c r="AG10" s="8"/>
      <c r="AH10" s="10">
        <v>40</v>
      </c>
      <c r="AI10" s="8">
        <v>700</v>
      </c>
      <c r="AJ10" s="8"/>
      <c r="AK10" s="8"/>
      <c r="AL10" s="8"/>
      <c r="AM10" s="8">
        <v>10</v>
      </c>
      <c r="AN10" s="10">
        <v>164.3</v>
      </c>
      <c r="AO10" s="15">
        <f>IF(AN10&gt;0,$A$3-AN10,0)</f>
        <v>-14.300000000000011</v>
      </c>
      <c r="AP10" s="15"/>
      <c r="AQ10" s="15">
        <f>SUM(Y10:AM10)+AO10-AP10</f>
        <v>1145.7</v>
      </c>
      <c r="AR10" s="8">
        <f>RANK(AQ10,$AQ$10:$AQ$14,0)</f>
        <v>1</v>
      </c>
      <c r="AS10" s="15">
        <f>W10+AQ10</f>
        <v>3645.7</v>
      </c>
      <c r="AT10" s="8">
        <f>RANK(AS10,$AS$10:$AS$14,0)</f>
        <v>1</v>
      </c>
    </row>
    <row r="11" spans="1:46" ht="12.75">
      <c r="A11" s="63">
        <v>63</v>
      </c>
      <c r="B11" s="64" t="s">
        <v>77</v>
      </c>
      <c r="C11" s="10"/>
      <c r="D11" s="10"/>
      <c r="E11" s="10"/>
      <c r="F11" s="10"/>
      <c r="G11" s="10"/>
      <c r="H11" s="10"/>
      <c r="I11" s="10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v>231.62</v>
      </c>
      <c r="V11" s="10">
        <f>(SUM(C11:P11))*5+SUM(Q11:U11)</f>
        <v>236.62</v>
      </c>
      <c r="W11" s="18">
        <f>IF(V11=MIN($V$10:$V$14),$A$1,$A$1-((V11-MIN($V$10:$V$14))*$A$2))</f>
        <v>1760.3999999999996</v>
      </c>
      <c r="X11" s="8">
        <f>RANK(W11,$W$10:$W$14,0)</f>
        <v>2</v>
      </c>
      <c r="Y11" s="8"/>
      <c r="Z11" s="8"/>
      <c r="AA11" s="10"/>
      <c r="AB11" s="10"/>
      <c r="AC11" s="10"/>
      <c r="AD11" s="10">
        <v>10</v>
      </c>
      <c r="AE11" s="10">
        <v>120</v>
      </c>
      <c r="AF11" s="10">
        <v>600</v>
      </c>
      <c r="AG11" s="10">
        <v>20</v>
      </c>
      <c r="AH11" s="10">
        <v>40</v>
      </c>
      <c r="AI11" s="10">
        <v>350</v>
      </c>
      <c r="AJ11" s="10"/>
      <c r="AK11" s="10"/>
      <c r="AL11" s="10"/>
      <c r="AM11" s="10"/>
      <c r="AN11" s="10">
        <v>172.38</v>
      </c>
      <c r="AO11" s="15">
        <f>IF(AN11&gt;0,$A$3-AN11,0)</f>
        <v>-22.379999999999995</v>
      </c>
      <c r="AP11" s="15"/>
      <c r="AQ11" s="15">
        <f>SUM(Y11:AM11)+AO11-AP11</f>
        <v>1117.62</v>
      </c>
      <c r="AR11" s="8">
        <f>RANK(AQ11,$AQ$10:$AQ$14,0)</f>
        <v>2</v>
      </c>
      <c r="AS11" s="15">
        <f>W11+AQ11</f>
        <v>2878.0199999999995</v>
      </c>
      <c r="AT11" s="8">
        <f>RANK(AS11,$AS$10:$AS$14,0)</f>
        <v>2</v>
      </c>
    </row>
    <row r="12" spans="1:46" ht="12.75">
      <c r="A12" s="63">
        <v>59</v>
      </c>
      <c r="B12" s="64" t="s">
        <v>62</v>
      </c>
      <c r="C12" s="10"/>
      <c r="D12" s="10"/>
      <c r="E12" s="10"/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0">
        <v>238.44</v>
      </c>
      <c r="V12" s="10">
        <f>(SUM(C12:P12))*5+SUM(Q12:U12)</f>
        <v>243.44</v>
      </c>
      <c r="W12" s="18">
        <f>IF(V12=MIN($V$10:$V$14),$A$1,$A$1-((V12-MIN($V$10:$V$14))*$A$2))</f>
        <v>1623.9999999999998</v>
      </c>
      <c r="X12" s="8">
        <f>RANK(W12,$W$10:$W$14,0)</f>
        <v>3</v>
      </c>
      <c r="Y12" s="8"/>
      <c r="Z12" s="8">
        <v>10</v>
      </c>
      <c r="AA12" s="10">
        <v>20</v>
      </c>
      <c r="AB12" s="10"/>
      <c r="AC12" s="10"/>
      <c r="AD12" s="10"/>
      <c r="AE12" s="10">
        <v>60</v>
      </c>
      <c r="AF12" s="10">
        <v>300</v>
      </c>
      <c r="AG12" s="10"/>
      <c r="AH12" s="10">
        <v>40</v>
      </c>
      <c r="AI12" s="10">
        <v>700</v>
      </c>
      <c r="AJ12" s="10"/>
      <c r="AK12" s="10"/>
      <c r="AL12" s="10"/>
      <c r="AM12" s="10"/>
      <c r="AN12" s="10">
        <v>169.83</v>
      </c>
      <c r="AO12" s="15">
        <f>IF(AN12&gt;0,$A$3-AN12,0)</f>
        <v>-19.830000000000013</v>
      </c>
      <c r="AP12" s="15">
        <v>50</v>
      </c>
      <c r="AQ12" s="15">
        <f>SUM(Y12:AM12)+AO12-AP12</f>
        <v>1060.17</v>
      </c>
      <c r="AR12" s="8">
        <f>RANK(AQ12,$AQ$10:$AQ$14,0)</f>
        <v>3</v>
      </c>
      <c r="AS12" s="15">
        <f>W12+AQ12</f>
        <v>2684.17</v>
      </c>
      <c r="AT12" s="8">
        <f>RANK(AS12,$AS$10:$AS$14,0)</f>
        <v>3</v>
      </c>
    </row>
    <row r="13" spans="1:53" ht="12.75" customHeight="1">
      <c r="A13" s="63">
        <v>105</v>
      </c>
      <c r="B13" s="64" t="s">
        <v>150</v>
      </c>
      <c r="C13" s="10"/>
      <c r="D13" s="10"/>
      <c r="E13" s="10"/>
      <c r="F13" s="10"/>
      <c r="G13" s="10"/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244.72</v>
      </c>
      <c r="V13" s="10">
        <f>(SUM(C13:P13))*5+SUM(Q13:U13)</f>
        <v>249.72</v>
      </c>
      <c r="W13" s="18">
        <f>IF(V13=MIN($V$10:$V$14),$A$1,$A$1-((V13-MIN($V$10:$V$14))*$A$2))</f>
        <v>1498.3999999999996</v>
      </c>
      <c r="X13" s="8">
        <f>RANK(W13,$W$10:$W$14,0)</f>
        <v>4</v>
      </c>
      <c r="Y13" s="8"/>
      <c r="Z13" s="8"/>
      <c r="AA13" s="10">
        <v>40</v>
      </c>
      <c r="AB13" s="10">
        <v>250</v>
      </c>
      <c r="AC13" s="10"/>
      <c r="AD13" s="10"/>
      <c r="AE13" s="10"/>
      <c r="AF13" s="10"/>
      <c r="AG13" s="10"/>
      <c r="AH13" s="10"/>
      <c r="AI13" s="10">
        <v>700</v>
      </c>
      <c r="AJ13" s="10"/>
      <c r="AK13" s="10"/>
      <c r="AL13" s="10">
        <v>20</v>
      </c>
      <c r="AM13" s="10">
        <v>10</v>
      </c>
      <c r="AN13" s="10">
        <v>164.24</v>
      </c>
      <c r="AO13" s="15">
        <f>IF(AN13&gt;0,$A$3-AN13,0)</f>
        <v>-14.240000000000009</v>
      </c>
      <c r="AP13" s="15"/>
      <c r="AQ13" s="15">
        <f>SUM(Y13:AM13)+AO13-AP13</f>
        <v>1005.76</v>
      </c>
      <c r="AR13" s="8">
        <f>RANK(AQ13,$AQ$10:$AQ$14,0)</f>
        <v>4</v>
      </c>
      <c r="AS13" s="15">
        <f>W13+AQ13</f>
        <v>2504.16</v>
      </c>
      <c r="AT13" s="8">
        <f>RANK(AS13,$AS$10:$AS$14,0)</f>
        <v>4</v>
      </c>
      <c r="AZ13" s="36" t="s">
        <v>33</v>
      </c>
      <c r="BA13" s="37"/>
    </row>
    <row r="14" spans="1:53" ht="12.75" customHeight="1">
      <c r="A14" s="63">
        <v>60</v>
      </c>
      <c r="B14" s="64" t="s">
        <v>67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v>340.95</v>
      </c>
      <c r="V14" s="10">
        <f>(SUM(C14:P14))*5+SUM(Q14:U14)</f>
        <v>340.95</v>
      </c>
      <c r="W14" s="18">
        <f>IF(V14=MIN($V$10:$V$14),$A$1,$A$1-((V14-MIN($V$10:$V$14))*$A$2))</f>
        <v>-326.1999999999998</v>
      </c>
      <c r="X14" s="8">
        <f>RANK(W14,$W$10:$W$14,0)</f>
        <v>5</v>
      </c>
      <c r="Y14" s="8"/>
      <c r="Z14" s="8">
        <v>10</v>
      </c>
      <c r="AA14" s="10">
        <v>20</v>
      </c>
      <c r="AB14" s="10"/>
      <c r="AC14" s="10"/>
      <c r="AD14" s="10"/>
      <c r="AE14" s="10"/>
      <c r="AF14" s="10"/>
      <c r="AG14" s="10"/>
      <c r="AH14" s="10">
        <v>40</v>
      </c>
      <c r="AI14" s="10">
        <v>700</v>
      </c>
      <c r="AJ14" s="10"/>
      <c r="AK14" s="10"/>
      <c r="AL14" s="10"/>
      <c r="AM14" s="10"/>
      <c r="AN14" s="10">
        <v>167.77</v>
      </c>
      <c r="AO14" s="15">
        <f>IF(AN14&gt;0,$A$3-AN14,0)</f>
        <v>-17.77000000000001</v>
      </c>
      <c r="AP14" s="15"/>
      <c r="AQ14" s="15">
        <f>SUM(Y14:AM14)+AO14-AP14</f>
        <v>752.23</v>
      </c>
      <c r="AR14" s="8">
        <f>RANK(AQ14,$AQ$10:$AQ$14,0)</f>
        <v>5</v>
      </c>
      <c r="AS14" s="15">
        <f>W14+AQ14</f>
        <v>426.0300000000002</v>
      </c>
      <c r="AT14" s="8">
        <f>RANK(AS14,$AS$10:$AS$14,0)</f>
        <v>5</v>
      </c>
      <c r="AZ14" s="36">
        <v>1</v>
      </c>
      <c r="BA14" s="37">
        <v>20</v>
      </c>
    </row>
    <row r="16" spans="1:46" ht="12.75">
      <c r="A16" s="63">
        <v>62</v>
      </c>
      <c r="B16" s="64" t="s">
        <v>74</v>
      </c>
      <c r="C16" s="89" t="s">
        <v>154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1"/>
      <c r="Q16" s="10"/>
      <c r="R16" s="10"/>
      <c r="S16" s="10"/>
      <c r="T16" s="10"/>
      <c r="U16" s="10"/>
      <c r="V16" s="10">
        <f>(SUM(C16:P16))*5+SUM(Q16:U16)</f>
        <v>0</v>
      </c>
      <c r="W16" s="18"/>
      <c r="X16" s="10"/>
      <c r="Y16" s="10">
        <v>20</v>
      </c>
      <c r="Z16" s="10">
        <v>10</v>
      </c>
      <c r="AA16" s="10">
        <v>20</v>
      </c>
      <c r="AB16" s="10"/>
      <c r="AC16" s="10"/>
      <c r="AD16" s="10"/>
      <c r="AE16" s="10"/>
      <c r="AF16" s="10">
        <v>300</v>
      </c>
      <c r="AG16" s="10"/>
      <c r="AH16" s="10"/>
      <c r="AI16" s="10">
        <v>350</v>
      </c>
      <c r="AJ16" s="10">
        <v>-350</v>
      </c>
      <c r="AK16" s="10"/>
      <c r="AL16" s="10"/>
      <c r="AM16" s="10"/>
      <c r="AN16" s="10">
        <v>171.29</v>
      </c>
      <c r="AO16" s="15">
        <f>IF(AN16&gt;0,$A$3-AN16,0)</f>
        <v>-21.289999999999992</v>
      </c>
      <c r="AP16" s="15"/>
      <c r="AQ16" s="15">
        <f>SUM(Y16:AM16)+AO16-AP16</f>
        <v>328.71000000000004</v>
      </c>
      <c r="AR16" s="10"/>
      <c r="AS16" s="15"/>
      <c r="AT16" s="10"/>
    </row>
  </sheetData>
  <mergeCells count="26">
    <mergeCell ref="W4:W9"/>
    <mergeCell ref="X4:X9"/>
    <mergeCell ref="AP4:AP9"/>
    <mergeCell ref="AQ4:AQ9"/>
    <mergeCell ref="AO5:AO9"/>
    <mergeCell ref="Z7:Z9"/>
    <mergeCell ref="AL7:AL9"/>
    <mergeCell ref="AF7:AF9"/>
    <mergeCell ref="AA7:AA9"/>
    <mergeCell ref="AS4:AS9"/>
    <mergeCell ref="AT4:AT9"/>
    <mergeCell ref="AR4:AR9"/>
    <mergeCell ref="AD7:AD9"/>
    <mergeCell ref="AE7:AE9"/>
    <mergeCell ref="AB7:AB9"/>
    <mergeCell ref="AC7:AC9"/>
    <mergeCell ref="C16:P16"/>
    <mergeCell ref="AM7:AM9"/>
    <mergeCell ref="Y6:AM6"/>
    <mergeCell ref="AH7:AH9"/>
    <mergeCell ref="Q7:T7"/>
    <mergeCell ref="AI7:AJ7"/>
    <mergeCell ref="AK7:AK9"/>
    <mergeCell ref="C8:P8"/>
    <mergeCell ref="Y7:Y9"/>
    <mergeCell ref="AG7:AG9"/>
  </mergeCells>
  <printOptions/>
  <pageMargins left="0.1968503937007874" right="0.1968503937007874" top="0.1968503937007874" bottom="0.3937007874015748" header="0" footer="0"/>
  <pageSetup fitToHeight="1" fitToWidth="1" horizontalDpi="600" verticalDpi="600" orientation="landscape" paperSize="9" scale="75" r:id="rId2"/>
  <headerFooter alignWithMargins="0">
    <oddFooter>&amp;LMen.ver. WAAL &amp; LINGE&amp;CDEIL oktober 2009&amp;Rwww.waalenlinge.nl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U12"/>
  <sheetViews>
    <sheetView showZeros="0" tabSelected="1" zoomScaleSheetLayoutView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5" sqref="K25"/>
    </sheetView>
  </sheetViews>
  <sheetFormatPr defaultColWidth="9.140625" defaultRowHeight="12.75"/>
  <cols>
    <col min="1" max="1" width="4.7109375" style="42" customWidth="1"/>
    <col min="2" max="2" width="17.140625" style="54" customWidth="1"/>
    <col min="3" max="16" width="2.7109375" style="4" customWidth="1"/>
    <col min="17" max="20" width="3.7109375" style="4" customWidth="1"/>
    <col min="21" max="21" width="5.28125" style="4" customWidth="1"/>
    <col min="22" max="22" width="6.28125" style="4" customWidth="1"/>
    <col min="23" max="23" width="3.57421875" style="4" customWidth="1"/>
    <col min="24" max="37" width="2.7109375" style="4" customWidth="1"/>
    <col min="38" max="41" width="3.7109375" style="4" customWidth="1"/>
    <col min="42" max="42" width="5.28125" style="4" customWidth="1"/>
    <col min="43" max="43" width="6.28125" style="4" customWidth="1"/>
    <col min="44" max="44" width="3.57421875" style="4" customWidth="1"/>
    <col min="45" max="45" width="6.28125" style="42" customWidth="1"/>
    <col min="46" max="46" width="3.8515625" style="4" customWidth="1"/>
    <col min="47" max="16384" width="9.140625" style="4" customWidth="1"/>
  </cols>
  <sheetData>
    <row r="4" spans="1:46" ht="45.75" customHeight="1">
      <c r="A4" s="1"/>
      <c r="B4" s="4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2"/>
      <c r="S4" s="2"/>
      <c r="T4" s="2"/>
      <c r="U4" s="2"/>
      <c r="V4" s="2"/>
      <c r="W4" s="4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2"/>
      <c r="AM4" s="2"/>
      <c r="AN4" s="2"/>
      <c r="AO4" s="2"/>
      <c r="AP4" s="2"/>
      <c r="AQ4" s="2"/>
      <c r="AR4" s="41"/>
      <c r="AT4" s="41"/>
    </row>
    <row r="5" spans="1:47" ht="45" customHeight="1">
      <c r="A5" s="1"/>
      <c r="B5" s="43"/>
      <c r="C5" s="70" t="s">
        <v>49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2"/>
      <c r="W5" s="75" t="s">
        <v>50</v>
      </c>
      <c r="X5" s="73" t="s">
        <v>51</v>
      </c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5" t="s">
        <v>52</v>
      </c>
      <c r="AT5" s="75" t="s">
        <v>53</v>
      </c>
      <c r="AU5" s="6"/>
    </row>
    <row r="6" spans="1:46" ht="28.5" customHeight="1">
      <c r="A6" s="1"/>
      <c r="B6" s="43"/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  <c r="W6" s="7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2"/>
      <c r="AM6" s="2"/>
      <c r="AN6" s="2"/>
      <c r="AO6" s="2"/>
      <c r="AP6" s="2"/>
      <c r="AQ6" s="2"/>
      <c r="AR6" s="75"/>
      <c r="AS6" s="5"/>
      <c r="AT6" s="75"/>
    </row>
    <row r="7" spans="1:46" ht="33" customHeight="1">
      <c r="A7" s="118" t="s">
        <v>4</v>
      </c>
      <c r="B7" s="44"/>
      <c r="C7" s="116" t="s">
        <v>54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00" t="s">
        <v>0</v>
      </c>
      <c r="R7" s="101"/>
      <c r="S7" s="101"/>
      <c r="T7" s="102"/>
      <c r="U7" s="6"/>
      <c r="V7" s="7" t="s">
        <v>55</v>
      </c>
      <c r="W7" s="75"/>
      <c r="X7" s="116" t="s">
        <v>54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00" t="s">
        <v>0</v>
      </c>
      <c r="AM7" s="101"/>
      <c r="AN7" s="101"/>
      <c r="AO7" s="102"/>
      <c r="AP7" s="6"/>
      <c r="AQ7" s="5" t="s">
        <v>56</v>
      </c>
      <c r="AR7" s="75"/>
      <c r="AS7" s="28" t="s">
        <v>57</v>
      </c>
      <c r="AT7" s="75"/>
    </row>
    <row r="8" spans="1:46" ht="15.75" customHeight="1">
      <c r="A8" s="118"/>
      <c r="B8" s="44"/>
      <c r="C8" s="116" t="s">
        <v>58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27"/>
      <c r="R8" s="28"/>
      <c r="S8" s="28"/>
      <c r="T8" s="29"/>
      <c r="U8" s="3" t="s">
        <v>2</v>
      </c>
      <c r="V8" s="7" t="s">
        <v>3</v>
      </c>
      <c r="W8" s="75"/>
      <c r="X8" s="116" t="s">
        <v>58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27"/>
      <c r="AM8" s="28"/>
      <c r="AN8" s="28"/>
      <c r="AO8" s="29"/>
      <c r="AP8" s="3" t="s">
        <v>2</v>
      </c>
      <c r="AQ8" s="5" t="s">
        <v>3</v>
      </c>
      <c r="AR8" s="75"/>
      <c r="AS8" s="2" t="s">
        <v>3</v>
      </c>
      <c r="AT8" s="75"/>
    </row>
    <row r="9" spans="1:46" ht="12.75" customHeight="1">
      <c r="A9" s="118"/>
      <c r="B9" s="44" t="s">
        <v>5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9" t="s">
        <v>31</v>
      </c>
      <c r="R9" s="9" t="s">
        <v>32</v>
      </c>
      <c r="S9" s="9" t="s">
        <v>26</v>
      </c>
      <c r="T9" s="9" t="s">
        <v>6</v>
      </c>
      <c r="U9" s="7" t="s">
        <v>7</v>
      </c>
      <c r="V9" s="20" t="s">
        <v>8</v>
      </c>
      <c r="W9" s="76"/>
      <c r="X9" s="8">
        <v>1</v>
      </c>
      <c r="Y9" s="8">
        <v>2</v>
      </c>
      <c r="Z9" s="8">
        <v>3</v>
      </c>
      <c r="AA9" s="8">
        <v>4</v>
      </c>
      <c r="AB9" s="8">
        <v>5</v>
      </c>
      <c r="AC9" s="8">
        <v>6</v>
      </c>
      <c r="AD9" s="8">
        <v>7</v>
      </c>
      <c r="AE9" s="8">
        <v>8</v>
      </c>
      <c r="AF9" s="8">
        <v>9</v>
      </c>
      <c r="AG9" s="8">
        <v>10</v>
      </c>
      <c r="AH9" s="8">
        <v>11</v>
      </c>
      <c r="AI9" s="8">
        <v>12</v>
      </c>
      <c r="AJ9" s="8">
        <v>13</v>
      </c>
      <c r="AK9" s="8">
        <v>14</v>
      </c>
      <c r="AL9" s="9" t="s">
        <v>31</v>
      </c>
      <c r="AM9" s="9" t="s">
        <v>32</v>
      </c>
      <c r="AN9" s="9" t="s">
        <v>26</v>
      </c>
      <c r="AO9" s="9" t="s">
        <v>6</v>
      </c>
      <c r="AP9" s="7" t="s">
        <v>7</v>
      </c>
      <c r="AQ9" s="20" t="s">
        <v>8</v>
      </c>
      <c r="AR9" s="76"/>
      <c r="AS9" s="21" t="s">
        <v>8</v>
      </c>
      <c r="AT9" s="76"/>
    </row>
    <row r="10" spans="1:46" s="49" customFormat="1" ht="12.75" customHeight="1">
      <c r="A10" s="63">
        <v>37</v>
      </c>
      <c r="B10" s="64" t="s">
        <v>143</v>
      </c>
      <c r="C10" s="35"/>
      <c r="D10" s="10"/>
      <c r="E10" s="10"/>
      <c r="F10" s="10"/>
      <c r="G10" s="10"/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50">
        <v>199.99</v>
      </c>
      <c r="V10" s="10">
        <f>(SUM(C10:P10))*5+SUM(Q10:U10)</f>
        <v>204.99</v>
      </c>
      <c r="W10" s="8">
        <f>RANK(V10,$V$10:$V$12,1)</f>
        <v>2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50">
        <v>178.81</v>
      </c>
      <c r="AQ10" s="10">
        <f>(SUM(X10:AK10))*5+SUM(AL10:AP10)</f>
        <v>178.81</v>
      </c>
      <c r="AR10" s="8">
        <f>RANK(AQ10,$AQ$10:$AQ$12,1)</f>
        <v>1</v>
      </c>
      <c r="AS10" s="10">
        <f>V10+AQ10</f>
        <v>383.8</v>
      </c>
      <c r="AT10" s="8">
        <f>RANK(AS10,$AS$10:$AS$12,1)</f>
        <v>1</v>
      </c>
    </row>
    <row r="11" spans="1:46" ht="12.75" customHeight="1">
      <c r="A11" s="63">
        <v>35</v>
      </c>
      <c r="B11" s="64" t="s">
        <v>141</v>
      </c>
      <c r="C11" s="45"/>
      <c r="D11" s="46"/>
      <c r="E11" s="46"/>
      <c r="F11" s="46"/>
      <c r="G11" s="46"/>
      <c r="H11" s="46">
        <v>1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>
        <v>197.33</v>
      </c>
      <c r="V11" s="46">
        <f>(SUM(C11:P11))*5+SUM(Q11:U11)</f>
        <v>202.33</v>
      </c>
      <c r="W11" s="48">
        <f>RANK(V11,$V$10:$V$12,1)</f>
        <v>1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>
        <v>188.59</v>
      </c>
      <c r="AQ11" s="46">
        <f>(SUM(X11:AK11))*5+SUM(AL11:AP11)</f>
        <v>188.59</v>
      </c>
      <c r="AR11" s="48">
        <f>RANK(AQ11,$AQ$10:$AQ$12,1)</f>
        <v>2</v>
      </c>
      <c r="AS11" s="46">
        <f>V11+AQ11</f>
        <v>390.92</v>
      </c>
      <c r="AT11" s="48">
        <f>RANK(AS11,$AS$10:$AS$12,1)</f>
        <v>2</v>
      </c>
    </row>
    <row r="12" spans="1:46" ht="12.75" customHeight="1">
      <c r="A12" s="63">
        <v>36</v>
      </c>
      <c r="B12" s="64" t="s">
        <v>142</v>
      </c>
      <c r="C12" s="35"/>
      <c r="D12" s="10"/>
      <c r="E12" s="10"/>
      <c r="F12" s="10"/>
      <c r="G12" s="10"/>
      <c r="H12" s="10"/>
      <c r="I12" s="10"/>
      <c r="J12" s="10">
        <v>1</v>
      </c>
      <c r="K12" s="10"/>
      <c r="L12" s="10"/>
      <c r="M12" s="10"/>
      <c r="N12" s="10"/>
      <c r="O12" s="10"/>
      <c r="P12" s="10"/>
      <c r="Q12" s="10"/>
      <c r="R12" s="10">
        <v>25</v>
      </c>
      <c r="S12" s="10"/>
      <c r="T12" s="10"/>
      <c r="U12" s="50">
        <v>257.74</v>
      </c>
      <c r="V12" s="10">
        <f>(SUM(C12:P12))*5+SUM(Q12:U12)</f>
        <v>287.74</v>
      </c>
      <c r="W12" s="8">
        <f>RANK(V12,$V$10:$V$12,1)</f>
        <v>3</v>
      </c>
      <c r="X12" s="10"/>
      <c r="Y12" s="10"/>
      <c r="Z12" s="10"/>
      <c r="AA12" s="10"/>
      <c r="AB12" s="10"/>
      <c r="AC12" s="10"/>
      <c r="AD12" s="10"/>
      <c r="AE12" s="10">
        <v>1</v>
      </c>
      <c r="AF12" s="10"/>
      <c r="AG12" s="10"/>
      <c r="AH12" s="10"/>
      <c r="AI12" s="10"/>
      <c r="AJ12" s="10"/>
      <c r="AK12" s="10"/>
      <c r="AL12" s="10">
        <v>20</v>
      </c>
      <c r="AM12" s="10"/>
      <c r="AN12" s="10"/>
      <c r="AO12" s="10"/>
      <c r="AP12" s="50">
        <v>234.44</v>
      </c>
      <c r="AQ12" s="10">
        <f>(SUM(X12:AK12))*5+SUM(AL12:AP12)</f>
        <v>259.44</v>
      </c>
      <c r="AR12" s="8">
        <f>RANK(AQ12,$AQ$10:$AQ$12,1)</f>
        <v>3</v>
      </c>
      <c r="AS12" s="10">
        <f>V12+AQ12</f>
        <v>547.1800000000001</v>
      </c>
      <c r="AT12" s="8">
        <f>RANK(AS12,$AS$10:$AS$12,1)</f>
        <v>3</v>
      </c>
    </row>
  </sheetData>
  <mergeCells count="13">
    <mergeCell ref="A7:A9"/>
    <mergeCell ref="Q7:T7"/>
    <mergeCell ref="C8:P8"/>
    <mergeCell ref="C7:P7"/>
    <mergeCell ref="AR5:AR9"/>
    <mergeCell ref="AT5:AT9"/>
    <mergeCell ref="X7:AK7"/>
    <mergeCell ref="AL7:AO7"/>
    <mergeCell ref="X8:AK8"/>
    <mergeCell ref="C5:V5"/>
    <mergeCell ref="X5:AQ5"/>
    <mergeCell ref="C6:V6"/>
    <mergeCell ref="W5:W9"/>
  </mergeCells>
  <printOptions/>
  <pageMargins left="0.1968503937007874" right="0.1968503937007874" top="0.1968503937007874" bottom="0.3937007874015748" header="0" footer="0"/>
  <pageSetup fitToHeight="1" fitToWidth="1" horizontalDpi="600" verticalDpi="600" orientation="landscape" paperSize="9" scale="87" r:id="rId2"/>
  <headerFooter alignWithMargins="0">
    <oddFooter>&amp;LMen.ver. WAAL &amp; LINGE&amp;CDEIL oktober 2009&amp;Rwww.waalenlinge.nl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9"/>
  <sheetViews>
    <sheetView showZeros="0" zoomScaleSheetLayoutView="75" workbookViewId="0" topLeftCell="A1">
      <pane xSplit="2" ySplit="9" topLeftCell="N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9" sqref="B19:B20"/>
    </sheetView>
  </sheetViews>
  <sheetFormatPr defaultColWidth="9.140625" defaultRowHeight="12.75"/>
  <cols>
    <col min="1" max="1" width="4.7109375" style="4" customWidth="1"/>
    <col min="2" max="2" width="20.00390625" style="4" customWidth="1"/>
    <col min="3" max="16" width="2.7109375" style="4" customWidth="1"/>
    <col min="17" max="17" width="4.28125" style="4" customWidth="1"/>
    <col min="18" max="18" width="4.140625" style="4" customWidth="1"/>
    <col min="19" max="19" width="4.28125" style="4" customWidth="1"/>
    <col min="20" max="21" width="5.28125" style="4" customWidth="1"/>
    <col min="22" max="22" width="6.28125" style="4" customWidth="1"/>
    <col min="23" max="23" width="6.00390625" style="4" customWidth="1"/>
    <col min="24" max="24" width="3.57421875" style="4" customWidth="1"/>
    <col min="25" max="34" width="4.00390625" style="4" customWidth="1"/>
    <col min="35" max="36" width="5.00390625" style="4" customWidth="1"/>
    <col min="37" max="39" width="4.00390625" style="4" customWidth="1"/>
    <col min="40" max="40" width="5.28125" style="4" customWidth="1"/>
    <col min="41" max="42" width="4.7109375" style="4" customWidth="1"/>
    <col min="43" max="43" width="5.00390625" style="4" customWidth="1"/>
    <col min="44" max="44" width="4.28125" style="4" customWidth="1"/>
    <col min="45" max="45" width="6.00390625" style="4" customWidth="1"/>
    <col min="46" max="46" width="3.7109375" style="4" customWidth="1"/>
    <col min="47" max="47" width="3.57421875" style="4" customWidth="1"/>
    <col min="48" max="59" width="4.28125" style="4" customWidth="1"/>
    <col min="60" max="16384" width="9.140625" style="4" customWidth="1"/>
  </cols>
  <sheetData>
    <row r="1" spans="1:2" ht="12.75">
      <c r="A1" s="4">
        <v>2500</v>
      </c>
      <c r="B1" s="4" t="s">
        <v>9</v>
      </c>
    </row>
    <row r="2" spans="1:2" ht="12.75">
      <c r="A2" s="4">
        <v>20</v>
      </c>
      <c r="B2" s="4" t="s">
        <v>10</v>
      </c>
    </row>
    <row r="3" spans="1:2" ht="12.75">
      <c r="A3" s="4">
        <v>150</v>
      </c>
      <c r="B3" s="4" t="s">
        <v>14</v>
      </c>
    </row>
    <row r="4" spans="1:46" ht="15.75" customHeight="1">
      <c r="A4" s="1"/>
      <c r="B4" s="1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2"/>
      <c r="S4" s="2"/>
      <c r="T4" s="2"/>
      <c r="U4" s="2"/>
      <c r="V4" s="3"/>
      <c r="W4" s="98" t="s">
        <v>15</v>
      </c>
      <c r="X4" s="98" t="s">
        <v>16</v>
      </c>
      <c r="Y4" s="13"/>
      <c r="Z4" s="1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7"/>
      <c r="AO4" s="3"/>
      <c r="AP4" s="110" t="s">
        <v>24</v>
      </c>
      <c r="AQ4" s="112" t="s">
        <v>13</v>
      </c>
      <c r="AR4" s="98" t="s">
        <v>17</v>
      </c>
      <c r="AS4" s="108" t="s">
        <v>25</v>
      </c>
      <c r="AT4" s="98" t="s">
        <v>18</v>
      </c>
    </row>
    <row r="5" spans="1:46" ht="83.25" customHeight="1">
      <c r="A5" s="1"/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  <c r="R5" s="2"/>
      <c r="S5" s="2"/>
      <c r="T5" s="2"/>
      <c r="U5" s="2"/>
      <c r="V5" s="3"/>
      <c r="W5" s="98"/>
      <c r="X5" s="98"/>
      <c r="Y5" s="13"/>
      <c r="Z5" s="1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7"/>
      <c r="AO5" s="114" t="s">
        <v>12</v>
      </c>
      <c r="AP5" s="110"/>
      <c r="AQ5" s="112"/>
      <c r="AR5" s="98"/>
      <c r="AS5" s="108"/>
      <c r="AT5" s="98"/>
    </row>
    <row r="6" spans="1:46" ht="21" customHeight="1">
      <c r="A6" s="1"/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  <c r="R6" s="2"/>
      <c r="S6" s="2"/>
      <c r="T6" s="2"/>
      <c r="U6" s="2"/>
      <c r="V6" s="3"/>
      <c r="W6" s="98"/>
      <c r="X6" s="98"/>
      <c r="Y6" s="95" t="s">
        <v>23</v>
      </c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7"/>
      <c r="AO6" s="114"/>
      <c r="AP6" s="110"/>
      <c r="AQ6" s="112"/>
      <c r="AR6" s="98"/>
      <c r="AS6" s="108"/>
      <c r="AT6" s="98"/>
    </row>
    <row r="7" spans="1:46" ht="33" customHeight="1">
      <c r="A7" s="19" t="s">
        <v>4</v>
      </c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00" t="s">
        <v>0</v>
      </c>
      <c r="R7" s="101"/>
      <c r="S7" s="101"/>
      <c r="T7" s="102"/>
      <c r="U7" s="6"/>
      <c r="V7" s="12"/>
      <c r="W7" s="98"/>
      <c r="X7" s="98"/>
      <c r="Y7" s="97" t="s">
        <v>35</v>
      </c>
      <c r="Z7" s="97" t="s">
        <v>36</v>
      </c>
      <c r="AA7" s="97" t="s">
        <v>44</v>
      </c>
      <c r="AB7" s="97" t="s">
        <v>37</v>
      </c>
      <c r="AC7" s="97" t="s">
        <v>38</v>
      </c>
      <c r="AD7" s="97" t="s">
        <v>39</v>
      </c>
      <c r="AE7" s="97" t="s">
        <v>40</v>
      </c>
      <c r="AF7" s="97" t="s">
        <v>43</v>
      </c>
      <c r="AG7" s="97" t="s">
        <v>42</v>
      </c>
      <c r="AH7" s="97" t="s">
        <v>145</v>
      </c>
      <c r="AI7" s="103" t="s">
        <v>48</v>
      </c>
      <c r="AJ7" s="104"/>
      <c r="AK7" s="97" t="s">
        <v>45</v>
      </c>
      <c r="AL7" s="97" t="s">
        <v>46</v>
      </c>
      <c r="AM7" s="92" t="s">
        <v>47</v>
      </c>
      <c r="AN7" s="32"/>
      <c r="AO7" s="114"/>
      <c r="AP7" s="110"/>
      <c r="AQ7" s="112"/>
      <c r="AR7" s="98"/>
      <c r="AS7" s="108"/>
      <c r="AT7" s="98"/>
    </row>
    <row r="8" spans="1:46" ht="15.75" customHeight="1">
      <c r="A8" s="19"/>
      <c r="B8" s="17"/>
      <c r="C8" s="105" t="s">
        <v>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27"/>
      <c r="R8" s="28"/>
      <c r="S8" s="28"/>
      <c r="T8" s="29"/>
      <c r="U8" s="3" t="s">
        <v>2</v>
      </c>
      <c r="V8" s="5" t="s">
        <v>3</v>
      </c>
      <c r="W8" s="98"/>
      <c r="X8" s="98"/>
      <c r="Y8" s="98"/>
      <c r="Z8" s="98" t="s">
        <v>19</v>
      </c>
      <c r="AA8" s="98" t="s">
        <v>19</v>
      </c>
      <c r="AB8" s="98" t="s">
        <v>20</v>
      </c>
      <c r="AC8" s="98"/>
      <c r="AD8" s="98"/>
      <c r="AE8" s="98"/>
      <c r="AF8" s="98"/>
      <c r="AG8" s="98"/>
      <c r="AH8" s="98"/>
      <c r="AI8" s="39" t="s">
        <v>41</v>
      </c>
      <c r="AJ8" s="39" t="s">
        <v>11</v>
      </c>
      <c r="AK8" s="98" t="s">
        <v>21</v>
      </c>
      <c r="AL8" s="98" t="s">
        <v>21</v>
      </c>
      <c r="AM8" s="93" t="s">
        <v>22</v>
      </c>
      <c r="AN8" s="33"/>
      <c r="AO8" s="114"/>
      <c r="AP8" s="110"/>
      <c r="AQ8" s="112"/>
      <c r="AR8" s="98"/>
      <c r="AS8" s="108"/>
      <c r="AT8" s="98"/>
    </row>
    <row r="9" spans="1:46" ht="12.75" customHeight="1" thickBot="1">
      <c r="A9" s="30"/>
      <c r="B9" s="2" t="s">
        <v>5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9" t="s">
        <v>31</v>
      </c>
      <c r="R9" s="9" t="s">
        <v>32</v>
      </c>
      <c r="S9" s="9" t="s">
        <v>26</v>
      </c>
      <c r="T9" s="9" t="s">
        <v>6</v>
      </c>
      <c r="U9" s="7" t="s">
        <v>7</v>
      </c>
      <c r="V9" s="5" t="s">
        <v>8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34"/>
      <c r="AJ9" s="34"/>
      <c r="AK9" s="99"/>
      <c r="AL9" s="99"/>
      <c r="AM9" s="94"/>
      <c r="AN9" s="31" t="s">
        <v>2</v>
      </c>
      <c r="AO9" s="115"/>
      <c r="AP9" s="111"/>
      <c r="AQ9" s="113"/>
      <c r="AR9" s="99"/>
      <c r="AS9" s="109"/>
      <c r="AT9" s="99"/>
    </row>
    <row r="10" spans="1:46" ht="12.75" customHeight="1">
      <c r="A10" s="65">
        <v>77</v>
      </c>
      <c r="B10" s="67" t="s">
        <v>131</v>
      </c>
      <c r="C10" s="35"/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150.1</v>
      </c>
      <c r="V10" s="10">
        <f aca="true" t="shared" si="0" ref="V10:V26">(SUM(C10:P10))*5+SUM(Q10:U10)</f>
        <v>155.1</v>
      </c>
      <c r="W10" s="18">
        <f aca="true" t="shared" si="1" ref="W10:W26">IF(V10=MIN($V$10:$V$26),$A$1,$A$1-((V10-MIN($V$10:$V$26))*$A$2))</f>
        <v>2487.6</v>
      </c>
      <c r="X10" s="8">
        <f aca="true" t="shared" si="2" ref="X10:X26">RANK(W10,$W$10:$W$26,0)</f>
        <v>2</v>
      </c>
      <c r="Y10" s="8">
        <v>40</v>
      </c>
      <c r="Z10" s="8"/>
      <c r="AA10" s="10">
        <v>20</v>
      </c>
      <c r="AB10" s="8">
        <v>250</v>
      </c>
      <c r="AC10" s="8"/>
      <c r="AD10" s="8"/>
      <c r="AE10" s="8">
        <v>60</v>
      </c>
      <c r="AF10" s="8">
        <v>600</v>
      </c>
      <c r="AG10" s="8">
        <v>20</v>
      </c>
      <c r="AH10" s="10"/>
      <c r="AI10" s="8">
        <v>700</v>
      </c>
      <c r="AJ10" s="8"/>
      <c r="AK10" s="8">
        <v>10</v>
      </c>
      <c r="AL10" s="8"/>
      <c r="AM10" s="8"/>
      <c r="AN10" s="10">
        <v>186.68</v>
      </c>
      <c r="AO10" s="15">
        <f aca="true" t="shared" si="3" ref="AO10:AO26">IF(AN10&gt;0,$A$3-AN10,0)</f>
        <v>-36.68000000000001</v>
      </c>
      <c r="AP10" s="15"/>
      <c r="AQ10" s="15">
        <f aca="true" t="shared" si="4" ref="AQ10:AQ28">SUM(Y10:AM10)+AO10-AP10</f>
        <v>1663.32</v>
      </c>
      <c r="AR10" s="8">
        <f aca="true" t="shared" si="5" ref="AR10:AR26">RANK(AQ10,$AQ$10:$AQ$26,0)</f>
        <v>1</v>
      </c>
      <c r="AS10" s="15">
        <f aca="true" t="shared" si="6" ref="AS10:AS26">W10+AQ10</f>
        <v>4150.92</v>
      </c>
      <c r="AT10" s="8">
        <f aca="true" t="shared" si="7" ref="AT10:AT26">RANK(AS10,$AS$10:$AS$26,0)</f>
        <v>1</v>
      </c>
    </row>
    <row r="11" spans="1:46" ht="12.75">
      <c r="A11" s="65">
        <v>66</v>
      </c>
      <c r="B11" s="68" t="s">
        <v>92</v>
      </c>
      <c r="C11" s="3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v>154.48</v>
      </c>
      <c r="V11" s="10">
        <f t="shared" si="0"/>
        <v>154.48</v>
      </c>
      <c r="W11" s="18">
        <f t="shared" si="1"/>
        <v>2500</v>
      </c>
      <c r="X11" s="8">
        <f t="shared" si="2"/>
        <v>1</v>
      </c>
      <c r="Y11" s="8"/>
      <c r="Z11" s="8">
        <v>10</v>
      </c>
      <c r="AA11" s="10">
        <v>20</v>
      </c>
      <c r="AB11" s="10"/>
      <c r="AC11" s="10">
        <v>30</v>
      </c>
      <c r="AD11" s="10">
        <v>10</v>
      </c>
      <c r="AE11" s="10">
        <v>120</v>
      </c>
      <c r="AF11" s="10">
        <v>600</v>
      </c>
      <c r="AG11" s="10">
        <v>20</v>
      </c>
      <c r="AH11" s="10">
        <v>80</v>
      </c>
      <c r="AI11" s="10">
        <v>700</v>
      </c>
      <c r="AJ11" s="10"/>
      <c r="AK11" s="10"/>
      <c r="AL11" s="10"/>
      <c r="AM11" s="10"/>
      <c r="AN11" s="10">
        <v>177.41</v>
      </c>
      <c r="AO11" s="15">
        <f t="shared" si="3"/>
        <v>-27.409999999999997</v>
      </c>
      <c r="AP11" s="15"/>
      <c r="AQ11" s="15">
        <f t="shared" si="4"/>
        <v>1562.59</v>
      </c>
      <c r="AR11" s="8">
        <f t="shared" si="5"/>
        <v>4</v>
      </c>
      <c r="AS11" s="15">
        <f t="shared" si="6"/>
        <v>4062.59</v>
      </c>
      <c r="AT11" s="8">
        <f t="shared" si="7"/>
        <v>2</v>
      </c>
    </row>
    <row r="12" spans="1:46" ht="12.75">
      <c r="A12" s="65">
        <v>71</v>
      </c>
      <c r="B12" s="68" t="s">
        <v>113</v>
      </c>
      <c r="C12" s="3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0">
        <v>165.22</v>
      </c>
      <c r="V12" s="10">
        <f t="shared" si="0"/>
        <v>165.22</v>
      </c>
      <c r="W12" s="18">
        <f t="shared" si="1"/>
        <v>2285.2</v>
      </c>
      <c r="X12" s="8">
        <f t="shared" si="2"/>
        <v>4</v>
      </c>
      <c r="Y12" s="8">
        <v>40</v>
      </c>
      <c r="Z12" s="8"/>
      <c r="AA12" s="10">
        <v>20</v>
      </c>
      <c r="AB12" s="10"/>
      <c r="AC12" s="10">
        <v>60</v>
      </c>
      <c r="AD12" s="10"/>
      <c r="AE12" s="10">
        <v>120</v>
      </c>
      <c r="AF12" s="10">
        <v>600</v>
      </c>
      <c r="AG12" s="10">
        <v>40</v>
      </c>
      <c r="AH12" s="10">
        <v>40</v>
      </c>
      <c r="AI12" s="10">
        <v>700</v>
      </c>
      <c r="AJ12" s="10"/>
      <c r="AK12" s="10"/>
      <c r="AL12" s="10"/>
      <c r="AM12" s="10">
        <v>20</v>
      </c>
      <c r="AN12" s="10">
        <v>181.94</v>
      </c>
      <c r="AO12" s="15">
        <f t="shared" si="3"/>
        <v>-31.939999999999998</v>
      </c>
      <c r="AP12" s="15"/>
      <c r="AQ12" s="15">
        <f t="shared" si="4"/>
        <v>1608.06</v>
      </c>
      <c r="AR12" s="8">
        <f t="shared" si="5"/>
        <v>2</v>
      </c>
      <c r="AS12" s="15">
        <f t="shared" si="6"/>
        <v>3893.2599999999998</v>
      </c>
      <c r="AT12" s="8">
        <f t="shared" si="7"/>
        <v>3</v>
      </c>
    </row>
    <row r="13" spans="1:46" ht="12.75">
      <c r="A13" s="65">
        <v>33</v>
      </c>
      <c r="B13" s="68" t="s">
        <v>140</v>
      </c>
      <c r="C13" s="3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163.01</v>
      </c>
      <c r="V13" s="10">
        <f t="shared" si="0"/>
        <v>163.01</v>
      </c>
      <c r="W13" s="18">
        <f t="shared" si="1"/>
        <v>2329.4</v>
      </c>
      <c r="X13" s="8">
        <f t="shared" si="2"/>
        <v>3</v>
      </c>
      <c r="Y13" s="8"/>
      <c r="Z13" s="8"/>
      <c r="AA13" s="10"/>
      <c r="AB13" s="10"/>
      <c r="AC13" s="10"/>
      <c r="AD13" s="10">
        <v>20</v>
      </c>
      <c r="AE13" s="10">
        <v>120</v>
      </c>
      <c r="AF13" s="10">
        <v>600</v>
      </c>
      <c r="AG13" s="10"/>
      <c r="AH13" s="10">
        <v>80</v>
      </c>
      <c r="AI13" s="10">
        <v>700</v>
      </c>
      <c r="AJ13" s="10"/>
      <c r="AK13" s="10"/>
      <c r="AL13" s="10"/>
      <c r="AM13" s="10"/>
      <c r="AN13" s="10">
        <v>165.09</v>
      </c>
      <c r="AO13" s="15">
        <f t="shared" si="3"/>
        <v>-15.090000000000003</v>
      </c>
      <c r="AP13" s="15"/>
      <c r="AQ13" s="15">
        <f t="shared" si="4"/>
        <v>1504.91</v>
      </c>
      <c r="AR13" s="8">
        <f t="shared" si="5"/>
        <v>6</v>
      </c>
      <c r="AS13" s="15">
        <f t="shared" si="6"/>
        <v>3834.3100000000004</v>
      </c>
      <c r="AT13" s="8">
        <f t="shared" si="7"/>
        <v>4</v>
      </c>
    </row>
    <row r="14" spans="1:53" ht="12.75" customHeight="1">
      <c r="A14" s="65">
        <v>64</v>
      </c>
      <c r="B14" s="68" t="s">
        <v>82</v>
      </c>
      <c r="C14" s="3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v>174.64</v>
      </c>
      <c r="V14" s="10">
        <f t="shared" si="0"/>
        <v>174.64</v>
      </c>
      <c r="W14" s="18">
        <f t="shared" si="1"/>
        <v>2096.8</v>
      </c>
      <c r="X14" s="8">
        <f t="shared" si="2"/>
        <v>9</v>
      </c>
      <c r="Y14" s="8">
        <v>20</v>
      </c>
      <c r="Z14" s="8"/>
      <c r="AA14" s="10">
        <v>20</v>
      </c>
      <c r="AB14" s="10"/>
      <c r="AC14" s="10">
        <v>30</v>
      </c>
      <c r="AD14" s="10">
        <v>10</v>
      </c>
      <c r="AE14" s="10">
        <v>120</v>
      </c>
      <c r="AF14" s="10">
        <v>600</v>
      </c>
      <c r="AG14" s="10">
        <v>20</v>
      </c>
      <c r="AH14" s="10">
        <v>80</v>
      </c>
      <c r="AI14" s="10">
        <v>700</v>
      </c>
      <c r="AJ14" s="10"/>
      <c r="AK14" s="10"/>
      <c r="AL14" s="10"/>
      <c r="AM14" s="10">
        <v>10</v>
      </c>
      <c r="AN14" s="10">
        <v>182.8</v>
      </c>
      <c r="AO14" s="15">
        <f t="shared" si="3"/>
        <v>-32.80000000000001</v>
      </c>
      <c r="AP14" s="15"/>
      <c r="AQ14" s="15">
        <f t="shared" si="4"/>
        <v>1577.2</v>
      </c>
      <c r="AR14" s="8">
        <f t="shared" si="5"/>
        <v>3</v>
      </c>
      <c r="AS14" s="15">
        <f t="shared" si="6"/>
        <v>3674</v>
      </c>
      <c r="AT14" s="8">
        <f t="shared" si="7"/>
        <v>5</v>
      </c>
      <c r="AZ14" s="36" t="s">
        <v>33</v>
      </c>
      <c r="BA14" s="37"/>
    </row>
    <row r="15" spans="1:53" ht="12.75" customHeight="1">
      <c r="A15" s="65">
        <v>72</v>
      </c>
      <c r="B15" s="68" t="s">
        <v>116</v>
      </c>
      <c r="C15" s="3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169.07</v>
      </c>
      <c r="V15" s="10">
        <f t="shared" si="0"/>
        <v>169.07</v>
      </c>
      <c r="W15" s="18">
        <f t="shared" si="1"/>
        <v>2208.2</v>
      </c>
      <c r="X15" s="8">
        <f t="shared" si="2"/>
        <v>7</v>
      </c>
      <c r="Y15" s="8">
        <v>20</v>
      </c>
      <c r="Z15" s="8"/>
      <c r="AA15" s="10"/>
      <c r="AB15" s="10"/>
      <c r="AC15" s="10"/>
      <c r="AD15" s="10">
        <v>10</v>
      </c>
      <c r="AE15" s="10">
        <v>120</v>
      </c>
      <c r="AF15" s="10">
        <v>600</v>
      </c>
      <c r="AG15" s="10">
        <v>20</v>
      </c>
      <c r="AH15" s="10"/>
      <c r="AI15" s="10">
        <v>700</v>
      </c>
      <c r="AJ15" s="10"/>
      <c r="AK15" s="10"/>
      <c r="AL15" s="10"/>
      <c r="AM15" s="10"/>
      <c r="AN15" s="10">
        <v>172.6</v>
      </c>
      <c r="AO15" s="15">
        <f t="shared" si="3"/>
        <v>-22.599999999999994</v>
      </c>
      <c r="AP15" s="15"/>
      <c r="AQ15" s="15">
        <f t="shared" si="4"/>
        <v>1447.4</v>
      </c>
      <c r="AR15" s="8">
        <f t="shared" si="5"/>
        <v>7</v>
      </c>
      <c r="AS15" s="15">
        <f t="shared" si="6"/>
        <v>3655.6</v>
      </c>
      <c r="AT15" s="8">
        <f t="shared" si="7"/>
        <v>6</v>
      </c>
      <c r="AZ15" s="36">
        <v>1</v>
      </c>
      <c r="BA15" s="37">
        <v>20</v>
      </c>
    </row>
    <row r="16" spans="1:53" ht="12.75" customHeight="1" thickBot="1">
      <c r="A16" s="65">
        <v>70</v>
      </c>
      <c r="B16" s="69" t="s">
        <v>110</v>
      </c>
      <c r="C16" s="3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167.23</v>
      </c>
      <c r="V16" s="10">
        <f t="shared" si="0"/>
        <v>167.23</v>
      </c>
      <c r="W16" s="18">
        <f t="shared" si="1"/>
        <v>2245</v>
      </c>
      <c r="X16" s="8">
        <f t="shared" si="2"/>
        <v>6</v>
      </c>
      <c r="Y16" s="8"/>
      <c r="Z16" s="8"/>
      <c r="AA16" s="10"/>
      <c r="AB16" s="10"/>
      <c r="AC16" s="10"/>
      <c r="AD16" s="10"/>
      <c r="AE16" s="10"/>
      <c r="AF16" s="10">
        <v>600</v>
      </c>
      <c r="AG16" s="10">
        <v>20</v>
      </c>
      <c r="AH16" s="10">
        <v>40</v>
      </c>
      <c r="AI16" s="10">
        <v>700</v>
      </c>
      <c r="AJ16" s="10"/>
      <c r="AK16" s="10"/>
      <c r="AL16" s="10"/>
      <c r="AM16" s="10"/>
      <c r="AN16" s="10">
        <v>161.25</v>
      </c>
      <c r="AO16" s="15">
        <f t="shared" si="3"/>
        <v>-11.25</v>
      </c>
      <c r="AP16" s="15"/>
      <c r="AQ16" s="15">
        <f t="shared" si="4"/>
        <v>1348.75</v>
      </c>
      <c r="AR16" s="8">
        <f t="shared" si="5"/>
        <v>10</v>
      </c>
      <c r="AS16" s="15">
        <f t="shared" si="6"/>
        <v>3593.75</v>
      </c>
      <c r="AT16" s="8">
        <f t="shared" si="7"/>
        <v>7</v>
      </c>
      <c r="AZ16" s="36">
        <v>2</v>
      </c>
      <c r="BA16" s="37">
        <v>10</v>
      </c>
    </row>
    <row r="17" spans="1:53" ht="12.75" customHeight="1">
      <c r="A17" s="63">
        <v>69</v>
      </c>
      <c r="B17" s="66" t="s">
        <v>106</v>
      </c>
      <c r="C17" s="10"/>
      <c r="D17" s="10"/>
      <c r="E17" s="10"/>
      <c r="F17" s="10"/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/>
      <c r="S17" s="10"/>
      <c r="T17" s="10"/>
      <c r="U17" s="10">
        <v>173.13</v>
      </c>
      <c r="V17" s="10">
        <f t="shared" si="0"/>
        <v>178.13</v>
      </c>
      <c r="W17" s="18">
        <f t="shared" si="1"/>
        <v>2027</v>
      </c>
      <c r="X17" s="8">
        <f t="shared" si="2"/>
        <v>10</v>
      </c>
      <c r="Y17" s="8">
        <v>20</v>
      </c>
      <c r="Z17" s="8"/>
      <c r="AA17" s="10">
        <v>40</v>
      </c>
      <c r="AB17" s="10"/>
      <c r="AC17" s="10"/>
      <c r="AD17" s="10">
        <v>10</v>
      </c>
      <c r="AE17" s="10">
        <v>120</v>
      </c>
      <c r="AF17" s="10">
        <v>600</v>
      </c>
      <c r="AG17" s="10">
        <v>20</v>
      </c>
      <c r="AH17" s="10">
        <v>40</v>
      </c>
      <c r="AI17" s="10">
        <v>700</v>
      </c>
      <c r="AJ17" s="10"/>
      <c r="AK17" s="10"/>
      <c r="AL17" s="10"/>
      <c r="AM17" s="10">
        <v>10</v>
      </c>
      <c r="AN17" s="10">
        <v>188.26</v>
      </c>
      <c r="AO17" s="15">
        <f t="shared" si="3"/>
        <v>-38.25999999999999</v>
      </c>
      <c r="AP17" s="15"/>
      <c r="AQ17" s="15">
        <f t="shared" si="4"/>
        <v>1521.74</v>
      </c>
      <c r="AR17" s="8">
        <f t="shared" si="5"/>
        <v>5</v>
      </c>
      <c r="AS17" s="15">
        <f t="shared" si="6"/>
        <v>3548.74</v>
      </c>
      <c r="AT17" s="8">
        <f t="shared" si="7"/>
        <v>8</v>
      </c>
      <c r="AZ17" s="36">
        <v>3</v>
      </c>
      <c r="BA17" s="37">
        <v>20</v>
      </c>
    </row>
    <row r="18" spans="1:53" ht="12.75" customHeight="1">
      <c r="A18" s="63">
        <v>101</v>
      </c>
      <c r="B18" s="64" t="s">
        <v>132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172.24</v>
      </c>
      <c r="V18" s="10">
        <f t="shared" si="0"/>
        <v>172.24</v>
      </c>
      <c r="W18" s="18">
        <f t="shared" si="1"/>
        <v>2144.7999999999997</v>
      </c>
      <c r="X18" s="8">
        <f t="shared" si="2"/>
        <v>8</v>
      </c>
      <c r="Y18" s="8"/>
      <c r="Z18" s="8">
        <v>10</v>
      </c>
      <c r="AA18" s="10"/>
      <c r="AB18" s="10"/>
      <c r="AC18" s="10">
        <v>10</v>
      </c>
      <c r="AD18" s="10"/>
      <c r="AE18" s="10"/>
      <c r="AF18" s="10">
        <v>600</v>
      </c>
      <c r="AG18" s="10">
        <v>20</v>
      </c>
      <c r="AH18" s="10">
        <v>80</v>
      </c>
      <c r="AI18" s="10">
        <v>700</v>
      </c>
      <c r="AJ18" s="10"/>
      <c r="AK18" s="10"/>
      <c r="AL18" s="10"/>
      <c r="AM18" s="10"/>
      <c r="AN18" s="10">
        <v>170.51</v>
      </c>
      <c r="AO18" s="15">
        <f t="shared" si="3"/>
        <v>-20.50999999999999</v>
      </c>
      <c r="AP18" s="15"/>
      <c r="AQ18" s="15">
        <f t="shared" si="4"/>
        <v>1399.49</v>
      </c>
      <c r="AR18" s="8">
        <f t="shared" si="5"/>
        <v>9</v>
      </c>
      <c r="AS18" s="15">
        <f t="shared" si="6"/>
        <v>3544.29</v>
      </c>
      <c r="AT18" s="8">
        <f t="shared" si="7"/>
        <v>9</v>
      </c>
      <c r="AZ18" s="38">
        <v>4</v>
      </c>
      <c r="BA18" s="37">
        <v>250</v>
      </c>
    </row>
    <row r="19" spans="1:53" ht="12.75" customHeight="1">
      <c r="A19" s="63">
        <v>32</v>
      </c>
      <c r="B19" s="64" t="s">
        <v>139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v>192.03</v>
      </c>
      <c r="V19" s="10">
        <f t="shared" si="0"/>
        <v>192.03</v>
      </c>
      <c r="W19" s="18">
        <f t="shared" si="1"/>
        <v>1748.9999999999998</v>
      </c>
      <c r="X19" s="8">
        <f t="shared" si="2"/>
        <v>14</v>
      </c>
      <c r="Y19" s="8">
        <v>20</v>
      </c>
      <c r="Z19" s="8"/>
      <c r="AA19" s="8"/>
      <c r="AB19" s="8"/>
      <c r="AC19" s="8"/>
      <c r="AD19" s="8">
        <v>10</v>
      </c>
      <c r="AE19" s="8">
        <v>120</v>
      </c>
      <c r="AF19" s="8">
        <v>600</v>
      </c>
      <c r="AG19" s="8">
        <v>20</v>
      </c>
      <c r="AH19" s="8"/>
      <c r="AI19" s="8">
        <v>700</v>
      </c>
      <c r="AJ19" s="10"/>
      <c r="AK19" s="10"/>
      <c r="AL19" s="10"/>
      <c r="AM19" s="10"/>
      <c r="AN19" s="10">
        <v>186.89</v>
      </c>
      <c r="AO19" s="15">
        <f t="shared" si="3"/>
        <v>-36.889999999999986</v>
      </c>
      <c r="AP19" s="15"/>
      <c r="AQ19" s="15">
        <f t="shared" si="4"/>
        <v>1433.1100000000001</v>
      </c>
      <c r="AR19" s="8">
        <f t="shared" si="5"/>
        <v>8</v>
      </c>
      <c r="AS19" s="15">
        <f t="shared" si="6"/>
        <v>3182.1099999999997</v>
      </c>
      <c r="AT19" s="8">
        <f t="shared" si="7"/>
        <v>10</v>
      </c>
      <c r="AZ19" s="36">
        <v>5</v>
      </c>
      <c r="BA19" s="37">
        <v>30</v>
      </c>
    </row>
    <row r="20" spans="1:53" ht="12.75" customHeight="1">
      <c r="A20" s="63">
        <v>34</v>
      </c>
      <c r="B20" s="64" t="s">
        <v>136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182.51</v>
      </c>
      <c r="V20" s="10">
        <f t="shared" si="0"/>
        <v>182.51</v>
      </c>
      <c r="W20" s="18">
        <f t="shared" si="1"/>
        <v>1939.4</v>
      </c>
      <c r="X20" s="8">
        <f t="shared" si="2"/>
        <v>12</v>
      </c>
      <c r="Y20" s="8"/>
      <c r="Z20" s="8">
        <v>10</v>
      </c>
      <c r="AA20" s="10"/>
      <c r="AB20" s="10"/>
      <c r="AC20" s="10"/>
      <c r="AD20" s="10">
        <v>10</v>
      </c>
      <c r="AE20" s="10">
        <v>120</v>
      </c>
      <c r="AF20" s="10">
        <v>300</v>
      </c>
      <c r="AG20" s="10">
        <v>20</v>
      </c>
      <c r="AH20" s="10">
        <v>80</v>
      </c>
      <c r="AI20" s="10">
        <v>700</v>
      </c>
      <c r="AJ20" s="10"/>
      <c r="AK20" s="10"/>
      <c r="AL20" s="10"/>
      <c r="AM20" s="10"/>
      <c r="AN20" s="10">
        <v>176.25</v>
      </c>
      <c r="AO20" s="15">
        <f t="shared" si="3"/>
        <v>-26.25</v>
      </c>
      <c r="AP20" s="15"/>
      <c r="AQ20" s="15">
        <f t="shared" si="4"/>
        <v>1213.75</v>
      </c>
      <c r="AR20" s="8">
        <f t="shared" si="5"/>
        <v>11</v>
      </c>
      <c r="AS20" s="15">
        <f t="shared" si="6"/>
        <v>3153.15</v>
      </c>
      <c r="AT20" s="8">
        <f t="shared" si="7"/>
        <v>11</v>
      </c>
      <c r="AZ20" s="36">
        <v>6</v>
      </c>
      <c r="BA20" s="37">
        <v>10</v>
      </c>
    </row>
    <row r="21" spans="1:53" ht="12.75" customHeight="1">
      <c r="A21" s="63">
        <v>67</v>
      </c>
      <c r="B21" s="64" t="s">
        <v>97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v>181.13</v>
      </c>
      <c r="V21" s="10">
        <f t="shared" si="0"/>
        <v>181.13</v>
      </c>
      <c r="W21" s="18">
        <f t="shared" si="1"/>
        <v>1967</v>
      </c>
      <c r="X21" s="8">
        <f t="shared" si="2"/>
        <v>11</v>
      </c>
      <c r="Y21" s="8"/>
      <c r="Z21" s="8">
        <v>10</v>
      </c>
      <c r="AA21" s="10">
        <v>20</v>
      </c>
      <c r="AB21" s="10"/>
      <c r="AC21" s="10"/>
      <c r="AD21" s="10">
        <v>10</v>
      </c>
      <c r="AE21" s="10">
        <v>120</v>
      </c>
      <c r="AF21" s="10">
        <v>600</v>
      </c>
      <c r="AG21" s="10">
        <v>20</v>
      </c>
      <c r="AH21" s="10">
        <v>40</v>
      </c>
      <c r="AI21" s="10">
        <v>350</v>
      </c>
      <c r="AJ21" s="10"/>
      <c r="AK21" s="10"/>
      <c r="AL21" s="10"/>
      <c r="AM21" s="10"/>
      <c r="AN21" s="10">
        <v>155.38</v>
      </c>
      <c r="AO21" s="15">
        <f t="shared" si="3"/>
        <v>-5.3799999999999955</v>
      </c>
      <c r="AP21" s="15"/>
      <c r="AQ21" s="15">
        <f t="shared" si="4"/>
        <v>1164.62</v>
      </c>
      <c r="AR21" s="8">
        <f t="shared" si="5"/>
        <v>13</v>
      </c>
      <c r="AS21" s="15">
        <f t="shared" si="6"/>
        <v>3131.62</v>
      </c>
      <c r="AT21" s="8">
        <f t="shared" si="7"/>
        <v>12</v>
      </c>
      <c r="AZ21" s="36">
        <v>7</v>
      </c>
      <c r="BA21" s="37">
        <v>60</v>
      </c>
    </row>
    <row r="22" spans="1:53" ht="12.75" customHeight="1">
      <c r="A22" s="63">
        <v>74</v>
      </c>
      <c r="B22" s="64" t="s">
        <v>123</v>
      </c>
      <c r="C22" s="10"/>
      <c r="D22" s="10"/>
      <c r="E22" s="10"/>
      <c r="F22" s="10"/>
      <c r="G22" s="10"/>
      <c r="H22" s="10"/>
      <c r="I22" s="10"/>
      <c r="J22" s="10"/>
      <c r="K22" s="10"/>
      <c r="L22" s="10">
        <v>1</v>
      </c>
      <c r="M22" s="10">
        <v>1</v>
      </c>
      <c r="N22" s="10"/>
      <c r="O22" s="10"/>
      <c r="P22" s="10"/>
      <c r="Q22" s="10"/>
      <c r="R22" s="10"/>
      <c r="S22" s="10"/>
      <c r="T22" s="10"/>
      <c r="U22" s="10">
        <v>155.34</v>
      </c>
      <c r="V22" s="10">
        <f t="shared" si="0"/>
        <v>165.34</v>
      </c>
      <c r="W22" s="18">
        <f t="shared" si="1"/>
        <v>2282.7999999999997</v>
      </c>
      <c r="X22" s="8">
        <f t="shared" si="2"/>
        <v>5</v>
      </c>
      <c r="Y22" s="8">
        <v>20</v>
      </c>
      <c r="Z22" s="8"/>
      <c r="AA22" s="10"/>
      <c r="AB22" s="10"/>
      <c r="AC22" s="10">
        <v>30</v>
      </c>
      <c r="AD22" s="10">
        <v>10</v>
      </c>
      <c r="AE22" s="10">
        <v>120</v>
      </c>
      <c r="AF22" s="10">
        <v>300</v>
      </c>
      <c r="AG22" s="10">
        <v>20</v>
      </c>
      <c r="AH22" s="10">
        <v>40</v>
      </c>
      <c r="AI22" s="10">
        <v>350</v>
      </c>
      <c r="AJ22" s="10">
        <v>-350</v>
      </c>
      <c r="AK22" s="10">
        <v>10</v>
      </c>
      <c r="AL22" s="10">
        <v>20</v>
      </c>
      <c r="AM22" s="10">
        <v>20</v>
      </c>
      <c r="AN22" s="10">
        <v>160.04</v>
      </c>
      <c r="AO22" s="15">
        <f t="shared" si="3"/>
        <v>-10.039999999999992</v>
      </c>
      <c r="AP22" s="15"/>
      <c r="AQ22" s="15">
        <f t="shared" si="4"/>
        <v>579.96</v>
      </c>
      <c r="AR22" s="8">
        <f t="shared" si="5"/>
        <v>16</v>
      </c>
      <c r="AS22" s="15">
        <f t="shared" si="6"/>
        <v>2862.7599999999998</v>
      </c>
      <c r="AT22" s="8">
        <f t="shared" si="7"/>
        <v>13</v>
      </c>
      <c r="AZ22" s="36">
        <v>10</v>
      </c>
      <c r="BA22" s="37">
        <v>10</v>
      </c>
    </row>
    <row r="23" spans="1:53" ht="12.75" customHeight="1">
      <c r="A23" s="63">
        <v>73</v>
      </c>
      <c r="B23" s="64" t="s">
        <v>119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v>202.19</v>
      </c>
      <c r="V23" s="10">
        <f t="shared" si="0"/>
        <v>202.19</v>
      </c>
      <c r="W23" s="18">
        <f t="shared" si="1"/>
        <v>1545.7999999999997</v>
      </c>
      <c r="X23" s="8">
        <f t="shared" si="2"/>
        <v>15</v>
      </c>
      <c r="Y23" s="8"/>
      <c r="Z23" s="8"/>
      <c r="AA23" s="10">
        <v>40</v>
      </c>
      <c r="AB23" s="10">
        <v>250</v>
      </c>
      <c r="AC23" s="10">
        <v>60</v>
      </c>
      <c r="AD23" s="10"/>
      <c r="AE23" s="10"/>
      <c r="AF23" s="10"/>
      <c r="AG23" s="10"/>
      <c r="AH23" s="10"/>
      <c r="AI23" s="10">
        <v>700</v>
      </c>
      <c r="AJ23" s="10"/>
      <c r="AK23" s="10">
        <v>10</v>
      </c>
      <c r="AL23" s="10"/>
      <c r="AM23" s="10">
        <v>10</v>
      </c>
      <c r="AN23" s="10">
        <v>168.31</v>
      </c>
      <c r="AO23" s="15">
        <f t="shared" si="3"/>
        <v>-18.310000000000002</v>
      </c>
      <c r="AP23" s="15"/>
      <c r="AQ23" s="15">
        <f t="shared" si="4"/>
        <v>1051.69</v>
      </c>
      <c r="AR23" s="8">
        <f t="shared" si="5"/>
        <v>14</v>
      </c>
      <c r="AS23" s="15">
        <f t="shared" si="6"/>
        <v>2597.49</v>
      </c>
      <c r="AT23" s="8">
        <f t="shared" si="7"/>
        <v>14</v>
      </c>
      <c r="AZ23" s="38">
        <v>11</v>
      </c>
      <c r="BA23" s="37" t="s">
        <v>34</v>
      </c>
    </row>
    <row r="24" spans="1:53" ht="12.75" customHeight="1">
      <c r="A24" s="63">
        <v>57</v>
      </c>
      <c r="B24" s="64" t="s">
        <v>87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213.24</v>
      </c>
      <c r="V24" s="10">
        <f t="shared" si="0"/>
        <v>213.24</v>
      </c>
      <c r="W24" s="18">
        <f t="shared" si="1"/>
        <v>1324.7999999999997</v>
      </c>
      <c r="X24" s="8">
        <f t="shared" si="2"/>
        <v>16</v>
      </c>
      <c r="Y24" s="8">
        <v>20</v>
      </c>
      <c r="Z24" s="8"/>
      <c r="AA24" s="10">
        <v>20</v>
      </c>
      <c r="AB24" s="10"/>
      <c r="AC24" s="10"/>
      <c r="AD24" s="10">
        <v>10</v>
      </c>
      <c r="AE24" s="10">
        <v>60</v>
      </c>
      <c r="AF24" s="10">
        <v>300</v>
      </c>
      <c r="AG24" s="10">
        <v>40</v>
      </c>
      <c r="AH24" s="10">
        <v>40</v>
      </c>
      <c r="AI24" s="10">
        <v>700</v>
      </c>
      <c r="AJ24" s="10"/>
      <c r="AK24" s="10"/>
      <c r="AL24" s="10"/>
      <c r="AM24" s="10"/>
      <c r="AN24" s="10">
        <v>157.38</v>
      </c>
      <c r="AO24" s="15">
        <f t="shared" si="3"/>
        <v>-7.3799999999999955</v>
      </c>
      <c r="AP24" s="15"/>
      <c r="AQ24" s="15">
        <f t="shared" si="4"/>
        <v>1182.62</v>
      </c>
      <c r="AR24" s="8">
        <f t="shared" si="5"/>
        <v>12</v>
      </c>
      <c r="AS24" s="15">
        <f t="shared" si="6"/>
        <v>2507.4199999999996</v>
      </c>
      <c r="AT24" s="8">
        <f t="shared" si="7"/>
        <v>15</v>
      </c>
      <c r="AZ24" s="36">
        <v>13</v>
      </c>
      <c r="BA24" s="37">
        <v>20</v>
      </c>
    </row>
    <row r="25" spans="1:53" ht="12.75" customHeight="1">
      <c r="A25" s="63">
        <v>103</v>
      </c>
      <c r="B25" s="64" t="s">
        <v>134</v>
      </c>
      <c r="C25" s="10"/>
      <c r="D25" s="10"/>
      <c r="E25" s="10"/>
      <c r="F25" s="10"/>
      <c r="G25" s="10"/>
      <c r="H25" s="10"/>
      <c r="I25" s="10"/>
      <c r="J25" s="10"/>
      <c r="K25" s="10"/>
      <c r="L25" s="10">
        <v>1</v>
      </c>
      <c r="M25" s="10"/>
      <c r="N25" s="10"/>
      <c r="O25" s="10"/>
      <c r="P25" s="10">
        <v>1</v>
      </c>
      <c r="Q25" s="10"/>
      <c r="R25" s="10">
        <v>20</v>
      </c>
      <c r="S25" s="10"/>
      <c r="T25" s="10">
        <v>10</v>
      </c>
      <c r="U25" s="10">
        <v>175.1</v>
      </c>
      <c r="V25" s="10">
        <f t="shared" si="0"/>
        <v>215.1</v>
      </c>
      <c r="W25" s="18">
        <f t="shared" si="1"/>
        <v>1287.6</v>
      </c>
      <c r="X25" s="8">
        <f t="shared" si="2"/>
        <v>17</v>
      </c>
      <c r="Y25" s="8"/>
      <c r="Z25" s="8">
        <v>10</v>
      </c>
      <c r="AA25" s="10"/>
      <c r="AB25" s="10"/>
      <c r="AC25" s="10"/>
      <c r="AD25" s="10">
        <v>10</v>
      </c>
      <c r="AE25" s="10">
        <v>120</v>
      </c>
      <c r="AF25" s="10">
        <v>600</v>
      </c>
      <c r="AG25" s="10">
        <v>20</v>
      </c>
      <c r="AH25" s="10">
        <v>80</v>
      </c>
      <c r="AI25" s="10">
        <v>350</v>
      </c>
      <c r="AJ25" s="10">
        <v>-350</v>
      </c>
      <c r="AK25" s="10"/>
      <c r="AL25" s="10"/>
      <c r="AM25" s="10"/>
      <c r="AN25" s="10">
        <v>166.03</v>
      </c>
      <c r="AO25" s="15">
        <f t="shared" si="3"/>
        <v>-16.03</v>
      </c>
      <c r="AP25" s="15"/>
      <c r="AQ25" s="15">
        <f t="shared" si="4"/>
        <v>823.97</v>
      </c>
      <c r="AR25" s="8">
        <f t="shared" si="5"/>
        <v>15</v>
      </c>
      <c r="AS25" s="15">
        <f t="shared" si="6"/>
        <v>2111.5699999999997</v>
      </c>
      <c r="AT25" s="8">
        <f t="shared" si="7"/>
        <v>16</v>
      </c>
      <c r="AZ25" s="36">
        <v>14</v>
      </c>
      <c r="BA25" s="37">
        <v>10</v>
      </c>
    </row>
    <row r="26" spans="1:46" ht="12.75" customHeight="1">
      <c r="A26" s="63">
        <v>104</v>
      </c>
      <c r="B26" s="64" t="s">
        <v>135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189.92</v>
      </c>
      <c r="V26" s="10">
        <f t="shared" si="0"/>
        <v>189.92</v>
      </c>
      <c r="W26" s="18">
        <f t="shared" si="1"/>
        <v>1791.2</v>
      </c>
      <c r="X26" s="8">
        <f t="shared" si="2"/>
        <v>13</v>
      </c>
      <c r="Y26" s="8"/>
      <c r="Z26" s="8">
        <v>10</v>
      </c>
      <c r="AA26" s="10">
        <v>20</v>
      </c>
      <c r="AB26" s="10"/>
      <c r="AC26" s="10"/>
      <c r="AD26" s="10">
        <v>10</v>
      </c>
      <c r="AE26" s="10">
        <v>60</v>
      </c>
      <c r="AF26" s="10">
        <v>300</v>
      </c>
      <c r="AG26" s="10">
        <v>20</v>
      </c>
      <c r="AH26" s="10"/>
      <c r="AI26" s="10"/>
      <c r="AJ26" s="10">
        <v>-700</v>
      </c>
      <c r="AK26" s="10"/>
      <c r="AL26" s="10"/>
      <c r="AM26" s="10"/>
      <c r="AN26" s="10">
        <v>182.32</v>
      </c>
      <c r="AO26" s="15">
        <f t="shared" si="3"/>
        <v>-32.31999999999999</v>
      </c>
      <c r="AP26" s="15"/>
      <c r="AQ26" s="15">
        <f t="shared" si="4"/>
        <v>-312.32</v>
      </c>
      <c r="AR26" s="8">
        <f t="shared" si="5"/>
        <v>17</v>
      </c>
      <c r="AS26" s="15">
        <f t="shared" si="6"/>
        <v>1478.88</v>
      </c>
      <c r="AT26" s="8">
        <f t="shared" si="7"/>
        <v>17</v>
      </c>
    </row>
    <row r="27" ht="12.75">
      <c r="AQ27" s="85">
        <f t="shared" si="4"/>
        <v>0</v>
      </c>
    </row>
    <row r="28" spans="1:53" ht="12.75" customHeight="1">
      <c r="A28" s="63">
        <v>75</v>
      </c>
      <c r="B28" s="64" t="s">
        <v>126</v>
      </c>
      <c r="C28" s="89" t="s">
        <v>144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10"/>
      <c r="R28" s="10"/>
      <c r="S28" s="10"/>
      <c r="T28" s="10"/>
      <c r="U28" s="10"/>
      <c r="V28" s="10">
        <f>(SUM(C28:P28))*5+SUM(Q28:U28)</f>
        <v>0</v>
      </c>
      <c r="W28" s="18"/>
      <c r="X28" s="10"/>
      <c r="Y28" s="10">
        <v>20</v>
      </c>
      <c r="Z28" s="10">
        <v>10</v>
      </c>
      <c r="AA28" s="10">
        <v>40</v>
      </c>
      <c r="AB28" s="10">
        <v>500</v>
      </c>
      <c r="AC28" s="10">
        <v>30</v>
      </c>
      <c r="AD28" s="10"/>
      <c r="AE28" s="10"/>
      <c r="AF28" s="10">
        <v>300</v>
      </c>
      <c r="AG28" s="10">
        <v>20</v>
      </c>
      <c r="AH28" s="10"/>
      <c r="AI28" s="10"/>
      <c r="AJ28" s="10"/>
      <c r="AK28" s="10">
        <v>10</v>
      </c>
      <c r="AL28" s="10">
        <v>20</v>
      </c>
      <c r="AM28" s="10">
        <v>20</v>
      </c>
      <c r="AN28" s="10">
        <v>170.42</v>
      </c>
      <c r="AO28" s="15">
        <f>IF(AN28&gt;0,$A$3-AN28,0)</f>
        <v>-20.419999999999987</v>
      </c>
      <c r="AP28" s="15"/>
      <c r="AQ28" s="15">
        <f t="shared" si="4"/>
        <v>949.58</v>
      </c>
      <c r="AR28" s="10"/>
      <c r="AS28" s="15">
        <f>W28+AQ28</f>
        <v>949.58</v>
      </c>
      <c r="AT28" s="10"/>
      <c r="AZ28" s="38">
        <v>8</v>
      </c>
      <c r="BA28" s="37">
        <v>300</v>
      </c>
    </row>
    <row r="29" spans="1:53" ht="12.75" customHeight="1">
      <c r="A29" s="63">
        <v>80</v>
      </c>
      <c r="B29" s="64" t="s">
        <v>133</v>
      </c>
      <c r="C29" s="89" t="s">
        <v>144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10"/>
      <c r="R29" s="10"/>
      <c r="S29" s="10"/>
      <c r="T29" s="10"/>
      <c r="U29" s="10"/>
      <c r="V29" s="10">
        <f>(SUM(C29:P29))*5+SUM(Q29:U29)</f>
        <v>0</v>
      </c>
      <c r="W29" s="18"/>
      <c r="X29" s="8"/>
      <c r="Y29" s="8"/>
      <c r="Z29" s="8"/>
      <c r="AA29" s="10">
        <v>20</v>
      </c>
      <c r="AB29" s="10"/>
      <c r="AC29" s="10"/>
      <c r="AD29" s="10"/>
      <c r="AE29" s="10">
        <v>60</v>
      </c>
      <c r="AF29" s="10">
        <v>300</v>
      </c>
      <c r="AG29" s="10"/>
      <c r="AH29" s="10"/>
      <c r="AI29" s="10"/>
      <c r="AJ29" s="10">
        <v>-350</v>
      </c>
      <c r="AK29" s="10"/>
      <c r="AL29" s="10"/>
      <c r="AM29" s="10"/>
      <c r="AN29" s="10" t="s">
        <v>157</v>
      </c>
      <c r="AO29" s="15"/>
      <c r="AP29" s="15"/>
      <c r="AQ29" s="15"/>
      <c r="AR29" s="8"/>
      <c r="AS29" s="15"/>
      <c r="AT29" s="8"/>
      <c r="AZ29" s="36">
        <v>12</v>
      </c>
      <c r="BA29" s="37">
        <v>10</v>
      </c>
    </row>
  </sheetData>
  <mergeCells count="27">
    <mergeCell ref="AL7:AL9"/>
    <mergeCell ref="AA7:AA9"/>
    <mergeCell ref="AS4:AS9"/>
    <mergeCell ref="AT4:AT9"/>
    <mergeCell ref="W4:W9"/>
    <mergeCell ref="X4:X9"/>
    <mergeCell ref="AP4:AP9"/>
    <mergeCell ref="AQ4:AQ9"/>
    <mergeCell ref="AO5:AO9"/>
    <mergeCell ref="AR4:AR9"/>
    <mergeCell ref="Z7:Z9"/>
    <mergeCell ref="AG7:AG9"/>
    <mergeCell ref="AD7:AD9"/>
    <mergeCell ref="AE7:AE9"/>
    <mergeCell ref="AB7:AB9"/>
    <mergeCell ref="AC7:AC9"/>
    <mergeCell ref="AF7:AF9"/>
    <mergeCell ref="C28:P28"/>
    <mergeCell ref="C29:P29"/>
    <mergeCell ref="AM7:AM9"/>
    <mergeCell ref="Y6:AM6"/>
    <mergeCell ref="AH7:AH9"/>
    <mergeCell ref="Q7:T7"/>
    <mergeCell ref="AI7:AJ7"/>
    <mergeCell ref="AK7:AK9"/>
    <mergeCell ref="C8:P8"/>
    <mergeCell ref="Y7:Y9"/>
  </mergeCells>
  <printOptions/>
  <pageMargins left="0.1968503937007874" right="0.1968503937007874" top="0.1968503937007874" bottom="0.3937007874015748" header="0" footer="0"/>
  <pageSetup fitToHeight="1" fitToWidth="1" horizontalDpi="600" verticalDpi="600" orientation="landscape" paperSize="9" scale="74" r:id="rId2"/>
  <headerFooter alignWithMargins="0">
    <oddFooter>&amp;LMen.ver. WAAL &amp; LINGE&amp;CDEIL oktober 2009&amp;Rwww.waalenlinge.nl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"/>
  <sheetViews>
    <sheetView showZeros="0" view="pageBreakPreview" zoomScale="75" zoomScaleSheetLayoutView="75" workbookViewId="0" topLeftCell="A1">
      <pane xSplit="2" ySplit="9" topLeftCell="K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32" sqref="U32"/>
    </sheetView>
  </sheetViews>
  <sheetFormatPr defaultColWidth="9.140625" defaultRowHeight="12.75"/>
  <cols>
    <col min="1" max="1" width="4.7109375" style="4" customWidth="1"/>
    <col min="2" max="2" width="16.421875" style="4" customWidth="1"/>
    <col min="3" max="16" width="2.7109375" style="4" customWidth="1"/>
    <col min="17" max="17" width="4.28125" style="4" customWidth="1"/>
    <col min="18" max="18" width="4.140625" style="4" customWidth="1"/>
    <col min="19" max="19" width="4.28125" style="4" customWidth="1"/>
    <col min="20" max="21" width="5.28125" style="4" customWidth="1"/>
    <col min="22" max="22" width="6.28125" style="4" customWidth="1"/>
    <col min="23" max="23" width="6.00390625" style="4" customWidth="1"/>
    <col min="24" max="24" width="3.57421875" style="4" customWidth="1"/>
    <col min="25" max="34" width="4.00390625" style="4" customWidth="1"/>
    <col min="35" max="36" width="5.00390625" style="4" customWidth="1"/>
    <col min="37" max="39" width="4.00390625" style="4" customWidth="1"/>
    <col min="40" max="40" width="5.28125" style="4" customWidth="1"/>
    <col min="41" max="42" width="4.7109375" style="4" customWidth="1"/>
    <col min="43" max="43" width="5.00390625" style="4" customWidth="1"/>
    <col min="44" max="44" width="4.28125" style="4" customWidth="1"/>
    <col min="45" max="45" width="6.00390625" style="4" customWidth="1"/>
    <col min="46" max="46" width="3.7109375" style="4" customWidth="1"/>
    <col min="47" max="47" width="3.57421875" style="4" customWidth="1"/>
    <col min="48" max="59" width="4.28125" style="4" customWidth="1"/>
    <col min="60" max="16384" width="9.140625" style="4" customWidth="1"/>
  </cols>
  <sheetData>
    <row r="1" spans="1:2" ht="12.75">
      <c r="A1" s="4">
        <v>2500</v>
      </c>
      <c r="B1" s="4" t="s">
        <v>9</v>
      </c>
    </row>
    <row r="2" spans="1:2" ht="12.75">
      <c r="A2" s="4">
        <v>20</v>
      </c>
      <c r="B2" s="4" t="s">
        <v>10</v>
      </c>
    </row>
    <row r="3" spans="1:2" ht="12.75">
      <c r="A3" s="4">
        <v>150</v>
      </c>
      <c r="B3" s="4" t="s">
        <v>14</v>
      </c>
    </row>
    <row r="4" spans="1:46" ht="15.75" customHeight="1">
      <c r="A4" s="1"/>
      <c r="B4" s="1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2"/>
      <c r="S4" s="2"/>
      <c r="T4" s="2"/>
      <c r="U4" s="2"/>
      <c r="V4" s="3"/>
      <c r="W4" s="98" t="s">
        <v>15</v>
      </c>
      <c r="X4" s="98" t="s">
        <v>16</v>
      </c>
      <c r="Y4" s="13"/>
      <c r="Z4" s="1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7"/>
      <c r="AO4" s="3"/>
      <c r="AP4" s="110" t="s">
        <v>24</v>
      </c>
      <c r="AQ4" s="112" t="s">
        <v>13</v>
      </c>
      <c r="AR4" s="98" t="s">
        <v>17</v>
      </c>
      <c r="AS4" s="108" t="s">
        <v>25</v>
      </c>
      <c r="AT4" s="98" t="s">
        <v>18</v>
      </c>
    </row>
    <row r="5" spans="1:46" ht="83.25" customHeight="1">
      <c r="A5" s="1"/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  <c r="R5" s="2"/>
      <c r="S5" s="2"/>
      <c r="T5" s="2"/>
      <c r="U5" s="2"/>
      <c r="V5" s="3"/>
      <c r="W5" s="98"/>
      <c r="X5" s="98"/>
      <c r="Y5" s="13"/>
      <c r="Z5" s="1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7"/>
      <c r="AO5" s="114" t="s">
        <v>12</v>
      </c>
      <c r="AP5" s="110"/>
      <c r="AQ5" s="112"/>
      <c r="AR5" s="98"/>
      <c r="AS5" s="108"/>
      <c r="AT5" s="98"/>
    </row>
    <row r="6" spans="1:46" ht="21" customHeight="1">
      <c r="A6" s="1"/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  <c r="R6" s="2"/>
      <c r="S6" s="2"/>
      <c r="T6" s="2"/>
      <c r="U6" s="2"/>
      <c r="V6" s="3"/>
      <c r="W6" s="98"/>
      <c r="X6" s="98"/>
      <c r="Y6" s="95" t="s">
        <v>23</v>
      </c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7"/>
      <c r="AO6" s="114"/>
      <c r="AP6" s="110"/>
      <c r="AQ6" s="112"/>
      <c r="AR6" s="98"/>
      <c r="AS6" s="108"/>
      <c r="AT6" s="98"/>
    </row>
    <row r="7" spans="1:46" ht="33" customHeight="1">
      <c r="A7" s="19" t="s">
        <v>4</v>
      </c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00" t="s">
        <v>0</v>
      </c>
      <c r="R7" s="101"/>
      <c r="S7" s="101"/>
      <c r="T7" s="102"/>
      <c r="U7" s="6"/>
      <c r="V7" s="12"/>
      <c r="W7" s="98"/>
      <c r="X7" s="98"/>
      <c r="Y7" s="97" t="s">
        <v>35</v>
      </c>
      <c r="Z7" s="97" t="s">
        <v>36</v>
      </c>
      <c r="AA7" s="97" t="s">
        <v>44</v>
      </c>
      <c r="AB7" s="97" t="s">
        <v>37</v>
      </c>
      <c r="AC7" s="97" t="s">
        <v>38</v>
      </c>
      <c r="AD7" s="97" t="s">
        <v>39</v>
      </c>
      <c r="AE7" s="97" t="s">
        <v>40</v>
      </c>
      <c r="AF7" s="97" t="s">
        <v>43</v>
      </c>
      <c r="AG7" s="97" t="s">
        <v>42</v>
      </c>
      <c r="AH7" s="97" t="s">
        <v>145</v>
      </c>
      <c r="AI7" s="103" t="s">
        <v>48</v>
      </c>
      <c r="AJ7" s="104"/>
      <c r="AK7" s="97" t="s">
        <v>45</v>
      </c>
      <c r="AL7" s="97" t="s">
        <v>46</v>
      </c>
      <c r="AM7" s="92" t="s">
        <v>47</v>
      </c>
      <c r="AN7" s="32"/>
      <c r="AO7" s="114"/>
      <c r="AP7" s="110"/>
      <c r="AQ7" s="112"/>
      <c r="AR7" s="98"/>
      <c r="AS7" s="108"/>
      <c r="AT7" s="98"/>
    </row>
    <row r="8" spans="1:46" ht="15.75" customHeight="1">
      <c r="A8" s="19"/>
      <c r="B8" s="17"/>
      <c r="C8" s="105" t="s">
        <v>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27"/>
      <c r="R8" s="28"/>
      <c r="S8" s="28"/>
      <c r="T8" s="29"/>
      <c r="U8" s="3" t="s">
        <v>2</v>
      </c>
      <c r="V8" s="5" t="s">
        <v>3</v>
      </c>
      <c r="W8" s="98"/>
      <c r="X8" s="98"/>
      <c r="Y8" s="98"/>
      <c r="Z8" s="98" t="s">
        <v>19</v>
      </c>
      <c r="AA8" s="98" t="s">
        <v>19</v>
      </c>
      <c r="AB8" s="98" t="s">
        <v>20</v>
      </c>
      <c r="AC8" s="98"/>
      <c r="AD8" s="98"/>
      <c r="AE8" s="98"/>
      <c r="AF8" s="98"/>
      <c r="AG8" s="98"/>
      <c r="AH8" s="98"/>
      <c r="AI8" s="39" t="s">
        <v>41</v>
      </c>
      <c r="AJ8" s="39" t="s">
        <v>11</v>
      </c>
      <c r="AK8" s="98" t="s">
        <v>21</v>
      </c>
      <c r="AL8" s="98" t="s">
        <v>21</v>
      </c>
      <c r="AM8" s="93" t="s">
        <v>22</v>
      </c>
      <c r="AN8" s="33"/>
      <c r="AO8" s="114"/>
      <c r="AP8" s="110"/>
      <c r="AQ8" s="112"/>
      <c r="AR8" s="98"/>
      <c r="AS8" s="108"/>
      <c r="AT8" s="98"/>
    </row>
    <row r="9" spans="1:46" ht="12.75" customHeight="1" thickBot="1">
      <c r="A9" s="30"/>
      <c r="B9" s="2" t="s">
        <v>5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9" t="s">
        <v>31</v>
      </c>
      <c r="R9" s="9" t="s">
        <v>32</v>
      </c>
      <c r="S9" s="9" t="s">
        <v>26</v>
      </c>
      <c r="T9" s="9" t="s">
        <v>6</v>
      </c>
      <c r="U9" s="7" t="s">
        <v>7</v>
      </c>
      <c r="V9" s="5" t="s">
        <v>8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34"/>
      <c r="AJ9" s="34"/>
      <c r="AK9" s="99"/>
      <c r="AL9" s="99"/>
      <c r="AM9" s="94"/>
      <c r="AN9" s="31" t="s">
        <v>2</v>
      </c>
      <c r="AO9" s="115"/>
      <c r="AP9" s="111"/>
      <c r="AQ9" s="113"/>
      <c r="AR9" s="99"/>
      <c r="AS9" s="109"/>
      <c r="AT9" s="99"/>
    </row>
    <row r="10" spans="1:46" ht="12.75" customHeight="1">
      <c r="A10" s="65">
        <v>21</v>
      </c>
      <c r="B10" s="67" t="s">
        <v>138</v>
      </c>
      <c r="C10" s="35"/>
      <c r="D10" s="10"/>
      <c r="E10" s="10"/>
      <c r="F10" s="10"/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/>
      <c r="Q10" s="10"/>
      <c r="R10" s="10"/>
      <c r="S10" s="10"/>
      <c r="T10" s="10"/>
      <c r="U10" s="10">
        <v>170.7</v>
      </c>
      <c r="V10" s="10">
        <f aca="true" t="shared" si="0" ref="V10:V20">(SUM(C10:P10))*5+SUM(Q10:U10)</f>
        <v>175.7</v>
      </c>
      <c r="W10" s="18">
        <f aca="true" t="shared" si="1" ref="W10:W20">IF(V10=MIN($V$10:$V$20),$A$1,$A$1-((V10-MIN($V$10:$V$20))*$A$2))</f>
        <v>2256.2</v>
      </c>
      <c r="X10" s="8">
        <f aca="true" t="shared" si="2" ref="X10:X20">RANK(W10,$W$10:$W$20,0)</f>
        <v>3</v>
      </c>
      <c r="Y10" s="8"/>
      <c r="Z10" s="8">
        <v>10</v>
      </c>
      <c r="AA10" s="10"/>
      <c r="AB10" s="10"/>
      <c r="AC10" s="10"/>
      <c r="AD10" s="10"/>
      <c r="AE10" s="10">
        <v>120</v>
      </c>
      <c r="AF10" s="10">
        <v>600</v>
      </c>
      <c r="AG10" s="10">
        <v>40</v>
      </c>
      <c r="AH10" s="10">
        <v>80</v>
      </c>
      <c r="AI10" s="10">
        <v>700</v>
      </c>
      <c r="AJ10" s="10"/>
      <c r="AK10" s="10"/>
      <c r="AL10" s="10"/>
      <c r="AM10" s="10"/>
      <c r="AN10" s="10">
        <v>170.37</v>
      </c>
      <c r="AO10" s="15">
        <f aca="true" t="shared" si="3" ref="AO10:AO20">IF(AN10&gt;0,$A$3-AN10,0)</f>
        <v>-20.370000000000005</v>
      </c>
      <c r="AP10" s="15"/>
      <c r="AQ10" s="15">
        <f aca="true" t="shared" si="4" ref="AQ10:AQ20">SUM(Y10:AM10)+AO10-AP10</f>
        <v>1529.63</v>
      </c>
      <c r="AR10" s="8">
        <f aca="true" t="shared" si="5" ref="AR10:AR20">RANK(AQ10,$AQ$10:$AQ$20,0)</f>
        <v>1</v>
      </c>
      <c r="AS10" s="15">
        <f aca="true" t="shared" si="6" ref="AS10:AS20">W10+AQ10</f>
        <v>3785.83</v>
      </c>
      <c r="AT10" s="8">
        <f aca="true" t="shared" si="7" ref="AT10:AT20">RANK(AS10,$AS$10:$AS$20,0)</f>
        <v>1</v>
      </c>
    </row>
    <row r="11" spans="1:46" ht="12.75" customHeight="1">
      <c r="A11" s="65">
        <v>89</v>
      </c>
      <c r="B11" s="68" t="s">
        <v>146</v>
      </c>
      <c r="C11" s="3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v>173.62</v>
      </c>
      <c r="V11" s="10">
        <f t="shared" si="0"/>
        <v>173.62</v>
      </c>
      <c r="W11" s="18">
        <f t="shared" si="1"/>
        <v>2297.7999999999997</v>
      </c>
      <c r="X11" s="8">
        <f t="shared" si="2"/>
        <v>2</v>
      </c>
      <c r="Y11" s="8"/>
      <c r="Z11" s="8"/>
      <c r="AA11" s="10"/>
      <c r="AB11" s="10"/>
      <c r="AC11" s="10">
        <v>30</v>
      </c>
      <c r="AD11" s="10"/>
      <c r="AE11" s="10">
        <v>120</v>
      </c>
      <c r="AF11" s="10">
        <v>600</v>
      </c>
      <c r="AG11" s="10">
        <v>20</v>
      </c>
      <c r="AH11" s="10">
        <v>40</v>
      </c>
      <c r="AI11" s="10">
        <v>700</v>
      </c>
      <c r="AJ11" s="10"/>
      <c r="AK11" s="10"/>
      <c r="AL11" s="10"/>
      <c r="AM11" s="10">
        <v>10</v>
      </c>
      <c r="AN11" s="10">
        <v>186.73</v>
      </c>
      <c r="AO11" s="15">
        <f t="shared" si="3"/>
        <v>-36.72999999999999</v>
      </c>
      <c r="AP11" s="15"/>
      <c r="AQ11" s="15">
        <f t="shared" si="4"/>
        <v>1483.27</v>
      </c>
      <c r="AR11" s="8">
        <f t="shared" si="5"/>
        <v>3</v>
      </c>
      <c r="AS11" s="15">
        <f t="shared" si="6"/>
        <v>3781.0699999999997</v>
      </c>
      <c r="AT11" s="8">
        <f t="shared" si="7"/>
        <v>2</v>
      </c>
    </row>
    <row r="12" spans="1:46" ht="12.75" customHeight="1">
      <c r="A12" s="65">
        <v>93</v>
      </c>
      <c r="B12" s="68" t="s">
        <v>117</v>
      </c>
      <c r="C12" s="3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177.1</v>
      </c>
      <c r="V12" s="10">
        <f t="shared" si="0"/>
        <v>177.1</v>
      </c>
      <c r="W12" s="18">
        <f t="shared" si="1"/>
        <v>2228.2</v>
      </c>
      <c r="X12" s="8">
        <f t="shared" si="2"/>
        <v>4</v>
      </c>
      <c r="Y12" s="8"/>
      <c r="Z12" s="8">
        <v>10</v>
      </c>
      <c r="AA12" s="10"/>
      <c r="AB12" s="10"/>
      <c r="AC12" s="10">
        <v>30</v>
      </c>
      <c r="AD12" s="10"/>
      <c r="AE12" s="10">
        <v>120</v>
      </c>
      <c r="AF12" s="10">
        <v>600</v>
      </c>
      <c r="AG12" s="10">
        <v>20</v>
      </c>
      <c r="AH12" s="10">
        <v>40</v>
      </c>
      <c r="AI12" s="10">
        <v>700</v>
      </c>
      <c r="AJ12" s="10"/>
      <c r="AK12" s="10"/>
      <c r="AL12" s="10"/>
      <c r="AM12" s="10">
        <v>10</v>
      </c>
      <c r="AN12" s="10">
        <v>181.34</v>
      </c>
      <c r="AO12" s="15">
        <f t="shared" si="3"/>
        <v>-31.340000000000003</v>
      </c>
      <c r="AP12" s="15"/>
      <c r="AQ12" s="15">
        <f t="shared" si="4"/>
        <v>1498.66</v>
      </c>
      <c r="AR12" s="8">
        <f t="shared" si="5"/>
        <v>2</v>
      </c>
      <c r="AS12" s="15">
        <f t="shared" si="6"/>
        <v>3726.8599999999997</v>
      </c>
      <c r="AT12" s="8">
        <f t="shared" si="7"/>
        <v>3</v>
      </c>
    </row>
    <row r="13" spans="1:53" ht="12.75" customHeight="1">
      <c r="A13" s="65">
        <v>78</v>
      </c>
      <c r="B13" s="68" t="s">
        <v>100</v>
      </c>
      <c r="C13" s="35"/>
      <c r="D13" s="10"/>
      <c r="E13" s="10"/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172.78</v>
      </c>
      <c r="V13" s="10">
        <f t="shared" si="0"/>
        <v>177.78</v>
      </c>
      <c r="W13" s="18">
        <f t="shared" si="1"/>
        <v>2214.6</v>
      </c>
      <c r="X13" s="8">
        <f t="shared" si="2"/>
        <v>5</v>
      </c>
      <c r="Y13" s="8"/>
      <c r="Z13" s="8">
        <v>10</v>
      </c>
      <c r="AA13" s="10"/>
      <c r="AB13" s="10"/>
      <c r="AC13" s="10"/>
      <c r="AD13" s="10">
        <v>10</v>
      </c>
      <c r="AE13" s="10">
        <v>120</v>
      </c>
      <c r="AF13" s="10">
        <v>600</v>
      </c>
      <c r="AG13" s="10"/>
      <c r="AH13" s="10">
        <v>40</v>
      </c>
      <c r="AI13" s="10">
        <v>700</v>
      </c>
      <c r="AJ13" s="10"/>
      <c r="AK13" s="10"/>
      <c r="AL13" s="10"/>
      <c r="AM13" s="10"/>
      <c r="AN13" s="10">
        <v>181.54</v>
      </c>
      <c r="AO13" s="15">
        <f t="shared" si="3"/>
        <v>-31.539999999999992</v>
      </c>
      <c r="AP13" s="15"/>
      <c r="AQ13" s="15">
        <f t="shared" si="4"/>
        <v>1448.46</v>
      </c>
      <c r="AR13" s="8">
        <f t="shared" si="5"/>
        <v>5</v>
      </c>
      <c r="AS13" s="15">
        <f t="shared" si="6"/>
        <v>3663.06</v>
      </c>
      <c r="AT13" s="8">
        <f t="shared" si="7"/>
        <v>4</v>
      </c>
      <c r="AZ13" s="36">
        <v>1</v>
      </c>
      <c r="BA13" s="37">
        <v>20</v>
      </c>
    </row>
    <row r="14" spans="1:53" ht="12.75" customHeight="1" thickBot="1">
      <c r="A14" s="65">
        <v>86</v>
      </c>
      <c r="B14" s="69" t="s">
        <v>83</v>
      </c>
      <c r="C14" s="35"/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0">
        <v>158.51</v>
      </c>
      <c r="V14" s="10">
        <f t="shared" si="0"/>
        <v>163.51</v>
      </c>
      <c r="W14" s="18">
        <f t="shared" si="1"/>
        <v>2500</v>
      </c>
      <c r="X14" s="8">
        <f t="shared" si="2"/>
        <v>1</v>
      </c>
      <c r="Y14" s="8">
        <v>40</v>
      </c>
      <c r="Z14" s="8"/>
      <c r="AA14" s="10"/>
      <c r="AB14" s="10">
        <v>250</v>
      </c>
      <c r="AC14" s="10"/>
      <c r="AD14" s="10"/>
      <c r="AE14" s="10">
        <v>120</v>
      </c>
      <c r="AF14" s="10">
        <v>600</v>
      </c>
      <c r="AG14" s="10">
        <v>20</v>
      </c>
      <c r="AH14" s="10">
        <v>40</v>
      </c>
      <c r="AI14" s="10">
        <v>350</v>
      </c>
      <c r="AJ14" s="10">
        <v>-350</v>
      </c>
      <c r="AK14" s="10"/>
      <c r="AL14" s="10"/>
      <c r="AM14" s="10"/>
      <c r="AN14" s="10">
        <v>185.57</v>
      </c>
      <c r="AO14" s="15">
        <f t="shared" si="3"/>
        <v>-35.56999999999999</v>
      </c>
      <c r="AP14" s="15"/>
      <c r="AQ14" s="15">
        <f t="shared" si="4"/>
        <v>1034.43</v>
      </c>
      <c r="AR14" s="8">
        <f t="shared" si="5"/>
        <v>9</v>
      </c>
      <c r="AS14" s="15">
        <f t="shared" si="6"/>
        <v>3534.4300000000003</v>
      </c>
      <c r="AT14" s="8">
        <f t="shared" si="7"/>
        <v>5</v>
      </c>
      <c r="AZ14" s="36">
        <v>2</v>
      </c>
      <c r="BA14" s="37">
        <v>10</v>
      </c>
    </row>
    <row r="15" spans="1:53" ht="12.75" customHeight="1">
      <c r="A15" s="55">
        <v>82</v>
      </c>
      <c r="B15" s="66" t="s">
        <v>68</v>
      </c>
      <c r="C15" s="10"/>
      <c r="D15" s="10"/>
      <c r="E15" s="10">
        <v>1</v>
      </c>
      <c r="F15" s="10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182.21</v>
      </c>
      <c r="V15" s="10">
        <f t="shared" si="0"/>
        <v>192.21</v>
      </c>
      <c r="W15" s="18">
        <f t="shared" si="1"/>
        <v>1925.9999999999995</v>
      </c>
      <c r="X15" s="8">
        <f t="shared" si="2"/>
        <v>7</v>
      </c>
      <c r="Y15" s="8"/>
      <c r="Z15" s="8"/>
      <c r="AA15" s="10">
        <v>20</v>
      </c>
      <c r="AB15" s="10"/>
      <c r="AC15" s="10"/>
      <c r="AD15" s="10">
        <v>10</v>
      </c>
      <c r="AE15" s="10">
        <v>120</v>
      </c>
      <c r="AF15" s="10">
        <v>600</v>
      </c>
      <c r="AG15" s="10"/>
      <c r="AH15" s="10">
        <v>40</v>
      </c>
      <c r="AI15" s="10">
        <v>700</v>
      </c>
      <c r="AJ15" s="10"/>
      <c r="AK15" s="10"/>
      <c r="AL15" s="10"/>
      <c r="AM15" s="10"/>
      <c r="AN15" s="10">
        <v>166.18</v>
      </c>
      <c r="AO15" s="15">
        <f t="shared" si="3"/>
        <v>-16.180000000000007</v>
      </c>
      <c r="AP15" s="15"/>
      <c r="AQ15" s="15">
        <f t="shared" si="4"/>
        <v>1473.82</v>
      </c>
      <c r="AR15" s="8">
        <f t="shared" si="5"/>
        <v>4</v>
      </c>
      <c r="AS15" s="15">
        <f t="shared" si="6"/>
        <v>3399.8199999999997</v>
      </c>
      <c r="AT15" s="8">
        <f t="shared" si="7"/>
        <v>6</v>
      </c>
      <c r="AZ15" s="36">
        <v>3</v>
      </c>
      <c r="BA15" s="37">
        <v>20</v>
      </c>
    </row>
    <row r="16" spans="1:53" ht="12.75" customHeight="1">
      <c r="A16" s="63">
        <v>90</v>
      </c>
      <c r="B16" s="64" t="s">
        <v>107</v>
      </c>
      <c r="C16" s="10"/>
      <c r="D16" s="10"/>
      <c r="E16" s="10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186.97</v>
      </c>
      <c r="V16" s="10">
        <f t="shared" si="0"/>
        <v>191.97</v>
      </c>
      <c r="W16" s="18">
        <f t="shared" si="1"/>
        <v>1930.7999999999997</v>
      </c>
      <c r="X16" s="8">
        <f t="shared" si="2"/>
        <v>6</v>
      </c>
      <c r="Y16" s="8"/>
      <c r="Z16" s="8">
        <v>10</v>
      </c>
      <c r="AA16" s="10"/>
      <c r="AB16" s="10"/>
      <c r="AC16" s="10"/>
      <c r="AD16" s="10"/>
      <c r="AE16" s="10">
        <v>60</v>
      </c>
      <c r="AF16" s="10">
        <v>300</v>
      </c>
      <c r="AG16" s="10"/>
      <c r="AH16" s="10">
        <v>40</v>
      </c>
      <c r="AI16" s="10">
        <v>700</v>
      </c>
      <c r="AJ16" s="10"/>
      <c r="AK16" s="10"/>
      <c r="AL16" s="10"/>
      <c r="AM16" s="10"/>
      <c r="AN16" s="10">
        <v>177.42</v>
      </c>
      <c r="AO16" s="15">
        <f t="shared" si="3"/>
        <v>-27.419999999999987</v>
      </c>
      <c r="AP16" s="15"/>
      <c r="AQ16" s="15">
        <f t="shared" si="4"/>
        <v>1082.58</v>
      </c>
      <c r="AR16" s="8">
        <f t="shared" si="5"/>
        <v>8</v>
      </c>
      <c r="AS16" s="15">
        <f t="shared" si="6"/>
        <v>3013.3799999999997</v>
      </c>
      <c r="AT16" s="8">
        <f t="shared" si="7"/>
        <v>7</v>
      </c>
      <c r="AZ16" s="36">
        <v>7</v>
      </c>
      <c r="BA16" s="37">
        <v>60</v>
      </c>
    </row>
    <row r="17" spans="1:53" ht="12.75" customHeight="1">
      <c r="A17" s="63">
        <v>102</v>
      </c>
      <c r="B17" s="64" t="s">
        <v>120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>
        <v>207.4</v>
      </c>
      <c r="V17" s="10">
        <f t="shared" si="0"/>
        <v>212.4</v>
      </c>
      <c r="W17" s="18">
        <f t="shared" si="1"/>
        <v>1522.1999999999998</v>
      </c>
      <c r="X17" s="8">
        <f t="shared" si="2"/>
        <v>9</v>
      </c>
      <c r="Y17" s="8">
        <v>20</v>
      </c>
      <c r="Z17" s="8"/>
      <c r="AA17" s="10">
        <v>40</v>
      </c>
      <c r="AB17" s="10"/>
      <c r="AC17" s="10"/>
      <c r="AD17" s="10">
        <v>10</v>
      </c>
      <c r="AE17" s="10">
        <v>60</v>
      </c>
      <c r="AF17" s="10">
        <v>300</v>
      </c>
      <c r="AG17" s="10"/>
      <c r="AH17" s="10"/>
      <c r="AI17" s="10">
        <v>700</v>
      </c>
      <c r="AJ17" s="10"/>
      <c r="AK17" s="10"/>
      <c r="AL17" s="10"/>
      <c r="AM17" s="10"/>
      <c r="AN17" s="10">
        <v>164.4</v>
      </c>
      <c r="AO17" s="15">
        <f t="shared" si="3"/>
        <v>-14.400000000000006</v>
      </c>
      <c r="AP17" s="15"/>
      <c r="AQ17" s="15">
        <f t="shared" si="4"/>
        <v>1115.6</v>
      </c>
      <c r="AR17" s="8">
        <f t="shared" si="5"/>
        <v>7</v>
      </c>
      <c r="AS17" s="15">
        <f t="shared" si="6"/>
        <v>2637.7999999999997</v>
      </c>
      <c r="AT17" s="8">
        <f t="shared" si="7"/>
        <v>8</v>
      </c>
      <c r="AZ17" s="38">
        <v>8</v>
      </c>
      <c r="BA17" s="37">
        <v>300</v>
      </c>
    </row>
    <row r="18" spans="1:53" ht="12.75" customHeight="1">
      <c r="A18" s="63">
        <v>92</v>
      </c>
      <c r="B18" s="64" t="s">
        <v>114</v>
      </c>
      <c r="C18" s="10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>
        <v>20</v>
      </c>
      <c r="U18" s="10">
        <v>189.26</v>
      </c>
      <c r="V18" s="10">
        <f t="shared" si="0"/>
        <v>214.26</v>
      </c>
      <c r="W18" s="18">
        <f t="shared" si="1"/>
        <v>1485</v>
      </c>
      <c r="X18" s="8">
        <f t="shared" si="2"/>
        <v>10</v>
      </c>
      <c r="Y18" s="8"/>
      <c r="Z18" s="8">
        <v>10</v>
      </c>
      <c r="AA18" s="10"/>
      <c r="AB18" s="10"/>
      <c r="AC18" s="10"/>
      <c r="AD18" s="10">
        <v>10</v>
      </c>
      <c r="AE18" s="10">
        <v>120</v>
      </c>
      <c r="AF18" s="10">
        <v>600</v>
      </c>
      <c r="AG18" s="10">
        <v>20</v>
      </c>
      <c r="AH18" s="10">
        <v>40</v>
      </c>
      <c r="AI18" s="10">
        <v>350</v>
      </c>
      <c r="AJ18" s="10"/>
      <c r="AK18" s="10"/>
      <c r="AL18" s="10"/>
      <c r="AM18" s="10"/>
      <c r="AN18" s="10">
        <v>178.88</v>
      </c>
      <c r="AO18" s="15">
        <f t="shared" si="3"/>
        <v>-28.879999999999995</v>
      </c>
      <c r="AP18" s="15"/>
      <c r="AQ18" s="15">
        <f t="shared" si="4"/>
        <v>1121.12</v>
      </c>
      <c r="AR18" s="8">
        <f t="shared" si="5"/>
        <v>6</v>
      </c>
      <c r="AS18" s="15">
        <f t="shared" si="6"/>
        <v>2606.12</v>
      </c>
      <c r="AT18" s="8">
        <f t="shared" si="7"/>
        <v>9</v>
      </c>
      <c r="AZ18" s="36">
        <v>10</v>
      </c>
      <c r="BA18" s="37">
        <v>10</v>
      </c>
    </row>
    <row r="19" spans="1:53" ht="12.75" customHeight="1">
      <c r="A19" s="63">
        <v>79</v>
      </c>
      <c r="B19" s="64" t="s">
        <v>75</v>
      </c>
      <c r="C19" s="10"/>
      <c r="D19" s="10"/>
      <c r="E19" s="10"/>
      <c r="F19" s="10"/>
      <c r="G19" s="10"/>
      <c r="H19" s="10"/>
      <c r="I19" s="10">
        <v>1</v>
      </c>
      <c r="J19" s="10"/>
      <c r="K19" s="10"/>
      <c r="L19" s="10">
        <v>1</v>
      </c>
      <c r="M19" s="10"/>
      <c r="N19" s="10"/>
      <c r="O19" s="10">
        <v>1</v>
      </c>
      <c r="P19" s="10"/>
      <c r="Q19" s="10"/>
      <c r="R19" s="10"/>
      <c r="S19" s="10"/>
      <c r="T19" s="10">
        <v>5</v>
      </c>
      <c r="U19" s="10">
        <v>188.74</v>
      </c>
      <c r="V19" s="10">
        <f t="shared" si="0"/>
        <v>208.74</v>
      </c>
      <c r="W19" s="18">
        <f t="shared" si="1"/>
        <v>1595.3999999999996</v>
      </c>
      <c r="X19" s="8">
        <f t="shared" si="2"/>
        <v>8</v>
      </c>
      <c r="Y19" s="8"/>
      <c r="Z19" s="8">
        <v>10</v>
      </c>
      <c r="AA19" s="10"/>
      <c r="AB19" s="10"/>
      <c r="AC19" s="10">
        <v>30</v>
      </c>
      <c r="AD19" s="10">
        <v>20</v>
      </c>
      <c r="AE19" s="10">
        <v>120</v>
      </c>
      <c r="AF19" s="10">
        <v>300</v>
      </c>
      <c r="AG19" s="10">
        <v>20</v>
      </c>
      <c r="AH19" s="10">
        <v>40</v>
      </c>
      <c r="AI19" s="10">
        <v>350</v>
      </c>
      <c r="AJ19" s="10"/>
      <c r="AK19" s="10"/>
      <c r="AL19" s="10"/>
      <c r="AM19" s="10"/>
      <c r="AN19" s="10">
        <v>158.37</v>
      </c>
      <c r="AO19" s="15">
        <f t="shared" si="3"/>
        <v>-8.370000000000005</v>
      </c>
      <c r="AP19" s="15"/>
      <c r="AQ19" s="15">
        <f t="shared" si="4"/>
        <v>881.63</v>
      </c>
      <c r="AR19" s="8">
        <f t="shared" si="5"/>
        <v>11</v>
      </c>
      <c r="AS19" s="15">
        <f t="shared" si="6"/>
        <v>2477.0299999999997</v>
      </c>
      <c r="AT19" s="8">
        <f t="shared" si="7"/>
        <v>10</v>
      </c>
      <c r="AZ19" s="38">
        <v>11</v>
      </c>
      <c r="BA19" s="37" t="s">
        <v>34</v>
      </c>
    </row>
    <row r="20" spans="1:53" ht="12.75" customHeight="1">
      <c r="A20" s="63">
        <v>85</v>
      </c>
      <c r="B20" s="64" t="s">
        <v>78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262.08</v>
      </c>
      <c r="V20" s="10">
        <f t="shared" si="0"/>
        <v>262.08</v>
      </c>
      <c r="W20" s="18">
        <f t="shared" si="1"/>
        <v>528.6000000000001</v>
      </c>
      <c r="X20" s="8">
        <f t="shared" si="2"/>
        <v>11</v>
      </c>
      <c r="Y20" s="8"/>
      <c r="Z20" s="8"/>
      <c r="AA20" s="10">
        <v>20</v>
      </c>
      <c r="AB20" s="10"/>
      <c r="AC20" s="10"/>
      <c r="AD20" s="10"/>
      <c r="AE20" s="10"/>
      <c r="AF20" s="10">
        <v>300</v>
      </c>
      <c r="AG20" s="10"/>
      <c r="AH20" s="10">
        <v>40</v>
      </c>
      <c r="AI20" s="10">
        <v>700</v>
      </c>
      <c r="AJ20" s="10"/>
      <c r="AK20" s="10"/>
      <c r="AL20" s="10"/>
      <c r="AM20" s="10"/>
      <c r="AN20" s="10">
        <v>181.28</v>
      </c>
      <c r="AO20" s="15">
        <f t="shared" si="3"/>
        <v>-31.28</v>
      </c>
      <c r="AP20" s="15"/>
      <c r="AQ20" s="15">
        <f t="shared" si="4"/>
        <v>1028.72</v>
      </c>
      <c r="AR20" s="8">
        <f t="shared" si="5"/>
        <v>10</v>
      </c>
      <c r="AS20" s="15">
        <f t="shared" si="6"/>
        <v>1557.3200000000002</v>
      </c>
      <c r="AT20" s="8">
        <f t="shared" si="7"/>
        <v>11</v>
      </c>
      <c r="AZ20" s="36">
        <v>12</v>
      </c>
      <c r="BA20" s="37">
        <v>10</v>
      </c>
    </row>
    <row r="22" spans="1:46" ht="12.75" customHeight="1">
      <c r="A22" s="55">
        <v>81</v>
      </c>
      <c r="B22" s="64" t="s">
        <v>63</v>
      </c>
      <c r="C22" s="119" t="s">
        <v>144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0"/>
      <c r="R22" s="10"/>
      <c r="S22" s="10"/>
      <c r="T22" s="10"/>
      <c r="U22" s="10"/>
      <c r="V22" s="10">
        <f>(SUM(C22:P22))*5+SUM(Q22:U22)</f>
        <v>0</v>
      </c>
      <c r="W22" s="18"/>
      <c r="X22" s="10"/>
      <c r="Y22" s="10"/>
      <c r="Z22" s="10">
        <v>10</v>
      </c>
      <c r="AA22" s="10"/>
      <c r="AB22" s="10"/>
      <c r="AC22" s="10"/>
      <c r="AD22" s="10">
        <v>10</v>
      </c>
      <c r="AE22" s="10">
        <v>120</v>
      </c>
      <c r="AF22" s="10">
        <v>600</v>
      </c>
      <c r="AG22" s="10">
        <v>20</v>
      </c>
      <c r="AH22" s="10">
        <v>40</v>
      </c>
      <c r="AI22" s="10"/>
      <c r="AJ22" s="10">
        <v>-350</v>
      </c>
      <c r="AK22" s="10"/>
      <c r="AL22" s="10"/>
      <c r="AM22" s="10"/>
      <c r="AN22" s="10">
        <v>164.77</v>
      </c>
      <c r="AO22" s="15">
        <f>IF(AN22&gt;0,$A$3-AN22,0)</f>
        <v>-14.77000000000001</v>
      </c>
      <c r="AP22" s="15"/>
      <c r="AQ22" s="15">
        <f>SUM(Y22:AM22)+AO22-AP22</f>
        <v>435.23</v>
      </c>
      <c r="AR22" s="10"/>
      <c r="AS22" s="15"/>
      <c r="AT22" s="10"/>
    </row>
    <row r="23" spans="1:53" ht="12.75" customHeight="1">
      <c r="A23" s="63">
        <v>91</v>
      </c>
      <c r="B23" s="64" t="s">
        <v>158</v>
      </c>
      <c r="C23" s="89" t="s">
        <v>144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  <c r="Q23" s="10"/>
      <c r="R23" s="10"/>
      <c r="S23" s="10"/>
      <c r="T23" s="10"/>
      <c r="U23" s="10"/>
      <c r="V23" s="10">
        <f>(SUM(C23:P23))*5+SUM(Q23:U23)</f>
        <v>0</v>
      </c>
      <c r="W23" s="18"/>
      <c r="X23" s="8"/>
      <c r="Y23" s="8">
        <v>20</v>
      </c>
      <c r="Z23" s="8"/>
      <c r="AA23" s="10"/>
      <c r="AB23" s="10"/>
      <c r="AC23" s="10"/>
      <c r="AD23" s="10"/>
      <c r="AE23" s="10">
        <v>120</v>
      </c>
      <c r="AF23" s="10">
        <v>300</v>
      </c>
      <c r="AG23" s="10">
        <v>40</v>
      </c>
      <c r="AH23" s="10">
        <v>80</v>
      </c>
      <c r="AI23" s="10">
        <v>700</v>
      </c>
      <c r="AJ23" s="10"/>
      <c r="AK23" s="10"/>
      <c r="AL23" s="10"/>
      <c r="AM23" s="10"/>
      <c r="AN23" s="10">
        <v>159.5</v>
      </c>
      <c r="AO23" s="15">
        <f>IF(AN23&gt;0,$A$3-AN23,0)</f>
        <v>-9.5</v>
      </c>
      <c r="AP23" s="15"/>
      <c r="AQ23" s="15">
        <f>SUM(Y23:AM23)+AO23-AP23</f>
        <v>1250.5</v>
      </c>
      <c r="AR23" s="8"/>
      <c r="AS23" s="15"/>
      <c r="AT23" s="8"/>
      <c r="AZ23" s="36">
        <v>9</v>
      </c>
      <c r="BA23" s="37">
        <v>20</v>
      </c>
    </row>
  </sheetData>
  <mergeCells count="27">
    <mergeCell ref="AL7:AL9"/>
    <mergeCell ref="AA7:AA9"/>
    <mergeCell ref="AS4:AS9"/>
    <mergeCell ref="AT4:AT9"/>
    <mergeCell ref="W4:W9"/>
    <mergeCell ref="X4:X9"/>
    <mergeCell ref="AP4:AP9"/>
    <mergeCell ref="AQ4:AQ9"/>
    <mergeCell ref="AO5:AO9"/>
    <mergeCell ref="AR4:AR9"/>
    <mergeCell ref="Z7:Z9"/>
    <mergeCell ref="AG7:AG9"/>
    <mergeCell ref="AD7:AD9"/>
    <mergeCell ref="AE7:AE9"/>
    <mergeCell ref="AB7:AB9"/>
    <mergeCell ref="AC7:AC9"/>
    <mergeCell ref="AF7:AF9"/>
    <mergeCell ref="C22:P22"/>
    <mergeCell ref="C23:P23"/>
    <mergeCell ref="AM7:AM9"/>
    <mergeCell ref="Y6:AM6"/>
    <mergeCell ref="AH7:AH9"/>
    <mergeCell ref="Q7:T7"/>
    <mergeCell ref="AI7:AJ7"/>
    <mergeCell ref="AK7:AK9"/>
    <mergeCell ref="C8:P8"/>
    <mergeCell ref="Y7:Y9"/>
  </mergeCells>
  <printOptions/>
  <pageMargins left="0.1968503937007874" right="0.1968503937007874" top="0.1968503937007874" bottom="0.3937007874015748" header="0" footer="0"/>
  <pageSetup fitToHeight="1" fitToWidth="1" horizontalDpi="600" verticalDpi="600" orientation="landscape" paperSize="9" scale="75" r:id="rId2"/>
  <headerFooter alignWithMargins="0">
    <oddFooter>&amp;LMen.ver. WAAL &amp; LINGE&amp;CDEIL oktober 2009&amp;Rwww.waalenlinge.nl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showZeros="0" view="pageBreakPreview" zoomScale="75" zoomScaleSheetLayoutView="75" workbookViewId="0" topLeftCell="A1">
      <pane xSplit="2" ySplit="9" topLeftCell="W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O32" sqref="AO32"/>
    </sheetView>
  </sheetViews>
  <sheetFormatPr defaultColWidth="9.140625" defaultRowHeight="12.75"/>
  <cols>
    <col min="1" max="1" width="4.7109375" style="4" customWidth="1"/>
    <col min="2" max="2" width="18.140625" style="4" customWidth="1"/>
    <col min="3" max="16" width="2.7109375" style="4" customWidth="1"/>
    <col min="17" max="17" width="4.28125" style="4" customWidth="1"/>
    <col min="18" max="18" width="4.140625" style="4" customWidth="1"/>
    <col min="19" max="19" width="4.28125" style="4" customWidth="1"/>
    <col min="20" max="21" width="5.28125" style="4" customWidth="1"/>
    <col min="22" max="22" width="6.28125" style="4" customWidth="1"/>
    <col min="23" max="23" width="6.00390625" style="4" customWidth="1"/>
    <col min="24" max="24" width="3.57421875" style="4" customWidth="1"/>
    <col min="25" max="34" width="4.00390625" style="4" customWidth="1"/>
    <col min="35" max="36" width="5.00390625" style="4" customWidth="1"/>
    <col min="37" max="39" width="4.00390625" style="4" customWidth="1"/>
    <col min="40" max="40" width="5.28125" style="4" customWidth="1"/>
    <col min="41" max="42" width="4.7109375" style="4" customWidth="1"/>
    <col min="43" max="43" width="5.00390625" style="4" customWidth="1"/>
    <col min="44" max="44" width="4.28125" style="4" customWidth="1"/>
    <col min="45" max="45" width="6.00390625" style="4" customWidth="1"/>
    <col min="46" max="46" width="3.7109375" style="4" customWidth="1"/>
    <col min="47" max="47" width="3.57421875" style="4" customWidth="1"/>
    <col min="48" max="59" width="4.28125" style="4" customWidth="1"/>
    <col min="60" max="16384" width="9.140625" style="4" customWidth="1"/>
  </cols>
  <sheetData>
    <row r="1" spans="1:2" ht="12.75">
      <c r="A1" s="4">
        <v>2500</v>
      </c>
      <c r="B1" s="4" t="s">
        <v>9</v>
      </c>
    </row>
    <row r="2" spans="1:2" ht="12.75">
      <c r="A2" s="4">
        <v>20</v>
      </c>
      <c r="B2" s="4" t="s">
        <v>10</v>
      </c>
    </row>
    <row r="3" spans="1:2" ht="12.75">
      <c r="A3" s="4">
        <v>150</v>
      </c>
      <c r="B3" s="4" t="s">
        <v>14</v>
      </c>
    </row>
    <row r="4" spans="1:46" ht="15.75" customHeight="1">
      <c r="A4" s="1"/>
      <c r="B4" s="1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2"/>
      <c r="S4" s="2"/>
      <c r="T4" s="2"/>
      <c r="U4" s="2"/>
      <c r="V4" s="3"/>
      <c r="W4" s="98" t="s">
        <v>15</v>
      </c>
      <c r="X4" s="98" t="s">
        <v>16</v>
      </c>
      <c r="Y4" s="13"/>
      <c r="Z4" s="1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7"/>
      <c r="AO4" s="3"/>
      <c r="AP4" s="110" t="s">
        <v>24</v>
      </c>
      <c r="AQ4" s="112" t="s">
        <v>13</v>
      </c>
      <c r="AR4" s="98" t="s">
        <v>17</v>
      </c>
      <c r="AS4" s="108" t="s">
        <v>25</v>
      </c>
      <c r="AT4" s="98" t="s">
        <v>18</v>
      </c>
    </row>
    <row r="5" spans="1:46" ht="83.25" customHeight="1">
      <c r="A5" s="1"/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  <c r="R5" s="2"/>
      <c r="S5" s="2"/>
      <c r="T5" s="2"/>
      <c r="U5" s="2"/>
      <c r="V5" s="3"/>
      <c r="W5" s="98"/>
      <c r="X5" s="98"/>
      <c r="Y5" s="13"/>
      <c r="Z5" s="1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7"/>
      <c r="AO5" s="114" t="s">
        <v>12</v>
      </c>
      <c r="AP5" s="110"/>
      <c r="AQ5" s="112"/>
      <c r="AR5" s="98"/>
      <c r="AS5" s="108"/>
      <c r="AT5" s="98"/>
    </row>
    <row r="6" spans="1:46" ht="21" customHeight="1">
      <c r="A6" s="1"/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  <c r="R6" s="2"/>
      <c r="S6" s="2"/>
      <c r="T6" s="2"/>
      <c r="U6" s="2"/>
      <c r="V6" s="3"/>
      <c r="W6" s="98"/>
      <c r="X6" s="98"/>
      <c r="Y6" s="95" t="s">
        <v>23</v>
      </c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7"/>
      <c r="AO6" s="114"/>
      <c r="AP6" s="110"/>
      <c r="AQ6" s="112"/>
      <c r="AR6" s="98"/>
      <c r="AS6" s="108"/>
      <c r="AT6" s="98"/>
    </row>
    <row r="7" spans="1:46" ht="33" customHeight="1">
      <c r="A7" s="19" t="s">
        <v>4</v>
      </c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00" t="s">
        <v>0</v>
      </c>
      <c r="R7" s="101"/>
      <c r="S7" s="101"/>
      <c r="T7" s="102"/>
      <c r="U7" s="6"/>
      <c r="V7" s="12"/>
      <c r="W7" s="98"/>
      <c r="X7" s="98"/>
      <c r="Y7" s="97" t="s">
        <v>35</v>
      </c>
      <c r="Z7" s="97" t="s">
        <v>36</v>
      </c>
      <c r="AA7" s="97" t="s">
        <v>44</v>
      </c>
      <c r="AB7" s="97" t="s">
        <v>37</v>
      </c>
      <c r="AC7" s="97" t="s">
        <v>38</v>
      </c>
      <c r="AD7" s="97" t="s">
        <v>39</v>
      </c>
      <c r="AE7" s="97" t="s">
        <v>40</v>
      </c>
      <c r="AF7" s="97" t="s">
        <v>43</v>
      </c>
      <c r="AG7" s="97" t="s">
        <v>42</v>
      </c>
      <c r="AH7" s="97" t="s">
        <v>145</v>
      </c>
      <c r="AI7" s="103" t="s">
        <v>48</v>
      </c>
      <c r="AJ7" s="104"/>
      <c r="AK7" s="97" t="s">
        <v>45</v>
      </c>
      <c r="AL7" s="97" t="s">
        <v>46</v>
      </c>
      <c r="AM7" s="92" t="s">
        <v>47</v>
      </c>
      <c r="AN7" s="32"/>
      <c r="AO7" s="114"/>
      <c r="AP7" s="110"/>
      <c r="AQ7" s="112"/>
      <c r="AR7" s="98"/>
      <c r="AS7" s="108"/>
      <c r="AT7" s="98"/>
    </row>
    <row r="8" spans="1:46" ht="15.75" customHeight="1">
      <c r="A8" s="19"/>
      <c r="B8" s="17"/>
      <c r="C8" s="105" t="s">
        <v>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27"/>
      <c r="R8" s="28"/>
      <c r="S8" s="28"/>
      <c r="T8" s="29"/>
      <c r="U8" s="3" t="s">
        <v>2</v>
      </c>
      <c r="V8" s="5" t="s">
        <v>3</v>
      </c>
      <c r="W8" s="98"/>
      <c r="X8" s="98"/>
      <c r="Y8" s="98"/>
      <c r="Z8" s="98" t="s">
        <v>19</v>
      </c>
      <c r="AA8" s="98" t="s">
        <v>19</v>
      </c>
      <c r="AB8" s="98" t="s">
        <v>20</v>
      </c>
      <c r="AC8" s="98"/>
      <c r="AD8" s="98"/>
      <c r="AE8" s="98"/>
      <c r="AF8" s="98"/>
      <c r="AG8" s="98"/>
      <c r="AH8" s="98"/>
      <c r="AI8" s="39" t="s">
        <v>41</v>
      </c>
      <c r="AJ8" s="39" t="s">
        <v>11</v>
      </c>
      <c r="AK8" s="98" t="s">
        <v>21</v>
      </c>
      <c r="AL8" s="98" t="s">
        <v>21</v>
      </c>
      <c r="AM8" s="93" t="s">
        <v>22</v>
      </c>
      <c r="AN8" s="33"/>
      <c r="AO8" s="114"/>
      <c r="AP8" s="110"/>
      <c r="AQ8" s="112"/>
      <c r="AR8" s="98"/>
      <c r="AS8" s="108"/>
      <c r="AT8" s="98"/>
    </row>
    <row r="9" spans="1:46" ht="12.75" customHeight="1" thickBot="1">
      <c r="A9" s="30"/>
      <c r="B9" s="2" t="s">
        <v>5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9" t="s">
        <v>31</v>
      </c>
      <c r="R9" s="9" t="s">
        <v>32</v>
      </c>
      <c r="S9" s="9" t="s">
        <v>26</v>
      </c>
      <c r="T9" s="9" t="s">
        <v>6</v>
      </c>
      <c r="U9" s="7" t="s">
        <v>7</v>
      </c>
      <c r="V9" s="5" t="s">
        <v>8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34"/>
      <c r="AJ9" s="34"/>
      <c r="AK9" s="99"/>
      <c r="AL9" s="99"/>
      <c r="AM9" s="94"/>
      <c r="AN9" s="31" t="s">
        <v>2</v>
      </c>
      <c r="AO9" s="115"/>
      <c r="AP9" s="111"/>
      <c r="AQ9" s="113"/>
      <c r="AR9" s="99"/>
      <c r="AS9" s="109"/>
      <c r="AT9" s="99"/>
    </row>
    <row r="10" spans="1:46" ht="12.75" customHeight="1">
      <c r="A10" s="65">
        <v>24</v>
      </c>
      <c r="B10" s="67" t="s">
        <v>65</v>
      </c>
      <c r="C10" s="35"/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169.75</v>
      </c>
      <c r="V10" s="10">
        <f aca="true" t="shared" si="0" ref="V10:V24">(SUM(C10:P10))*5+SUM(Q10:U10)</f>
        <v>174.75</v>
      </c>
      <c r="W10" s="18">
        <f aca="true" t="shared" si="1" ref="W10:W24">IF(V10=MIN($V$10:$V$24),$A$1,$A$1-((V10-MIN($V$10:$V$24))*$A$2))</f>
        <v>2253.6000000000004</v>
      </c>
      <c r="X10" s="8">
        <f aca="true" t="shared" si="2" ref="X10:X24">RANK(W10,$W$10:$W$24,0)</f>
        <v>4</v>
      </c>
      <c r="Y10" s="8"/>
      <c r="Z10" s="8">
        <v>10</v>
      </c>
      <c r="AA10" s="10"/>
      <c r="AB10" s="8"/>
      <c r="AC10" s="8"/>
      <c r="AD10" s="8">
        <v>10</v>
      </c>
      <c r="AE10" s="8">
        <v>120</v>
      </c>
      <c r="AF10" s="8">
        <v>600</v>
      </c>
      <c r="AG10" s="8">
        <v>20</v>
      </c>
      <c r="AH10" s="10">
        <v>80</v>
      </c>
      <c r="AI10" s="8">
        <v>700</v>
      </c>
      <c r="AJ10" s="8"/>
      <c r="AK10" s="8"/>
      <c r="AL10" s="8"/>
      <c r="AM10" s="8"/>
      <c r="AN10" s="10">
        <v>174.8</v>
      </c>
      <c r="AO10" s="15">
        <f aca="true" t="shared" si="3" ref="AO10:AO24">IF(AN10&gt;0,$A$3-AN10,0)</f>
        <v>-24.80000000000001</v>
      </c>
      <c r="AP10" s="15"/>
      <c r="AQ10" s="15">
        <f aca="true" t="shared" si="4" ref="AQ10:AQ24">SUM(Y10:AM10)+AO10-AP10</f>
        <v>1515.2</v>
      </c>
      <c r="AR10" s="8">
        <f aca="true" t="shared" si="5" ref="AR10:AR24">RANK(AQ10,$AQ$10:$AQ$24,0)</f>
        <v>1</v>
      </c>
      <c r="AS10" s="15">
        <f aca="true" t="shared" si="6" ref="AS10:AS24">W10+AQ10</f>
        <v>3768.8</v>
      </c>
      <c r="AT10" s="8">
        <f aca="true" t="shared" si="7" ref="AT10:AT24">RANK(AS10,$AS$10:$AS$24,0)</f>
        <v>1</v>
      </c>
    </row>
    <row r="11" spans="1:46" ht="12.75" customHeight="1">
      <c r="A11" s="65">
        <v>22</v>
      </c>
      <c r="B11" s="68" t="s">
        <v>60</v>
      </c>
      <c r="C11" s="35"/>
      <c r="D11" s="10"/>
      <c r="E11" s="10"/>
      <c r="F11" s="10"/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0"/>
      <c r="Q11" s="10"/>
      <c r="R11" s="10"/>
      <c r="S11" s="10"/>
      <c r="T11" s="10"/>
      <c r="U11" s="10">
        <v>157.43</v>
      </c>
      <c r="V11" s="10">
        <f t="shared" si="0"/>
        <v>162.43</v>
      </c>
      <c r="W11" s="18">
        <f t="shared" si="1"/>
        <v>2500</v>
      </c>
      <c r="X11" s="8">
        <f t="shared" si="2"/>
        <v>1</v>
      </c>
      <c r="Y11" s="8"/>
      <c r="Z11" s="8"/>
      <c r="AA11" s="10"/>
      <c r="AB11" s="10"/>
      <c r="AC11" s="10"/>
      <c r="AD11" s="10">
        <v>20</v>
      </c>
      <c r="AE11" s="10">
        <v>120</v>
      </c>
      <c r="AF11" s="10">
        <v>300</v>
      </c>
      <c r="AG11" s="10"/>
      <c r="AH11" s="10">
        <v>40</v>
      </c>
      <c r="AI11" s="10">
        <v>700</v>
      </c>
      <c r="AJ11" s="10"/>
      <c r="AK11" s="10"/>
      <c r="AL11" s="10"/>
      <c r="AM11" s="10"/>
      <c r="AN11" s="10">
        <v>165.31</v>
      </c>
      <c r="AO11" s="15">
        <f t="shared" si="3"/>
        <v>-15.310000000000002</v>
      </c>
      <c r="AP11" s="15"/>
      <c r="AQ11" s="15">
        <f t="shared" si="4"/>
        <v>1164.69</v>
      </c>
      <c r="AR11" s="8">
        <f t="shared" si="5"/>
        <v>6</v>
      </c>
      <c r="AS11" s="15">
        <f t="shared" si="6"/>
        <v>3664.69</v>
      </c>
      <c r="AT11" s="8">
        <f t="shared" si="7"/>
        <v>2</v>
      </c>
    </row>
    <row r="12" spans="1:46" ht="12.75" customHeight="1">
      <c r="A12" s="65">
        <v>27</v>
      </c>
      <c r="B12" s="68" t="s">
        <v>85</v>
      </c>
      <c r="C12" s="35"/>
      <c r="D12" s="10"/>
      <c r="E12" s="10"/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168.31</v>
      </c>
      <c r="V12" s="10">
        <f t="shared" si="0"/>
        <v>173.31</v>
      </c>
      <c r="W12" s="18">
        <f t="shared" si="1"/>
        <v>2282.4</v>
      </c>
      <c r="X12" s="8">
        <f t="shared" si="2"/>
        <v>3</v>
      </c>
      <c r="Y12" s="8"/>
      <c r="Z12" s="8"/>
      <c r="AA12" s="10">
        <v>20</v>
      </c>
      <c r="AB12" s="10"/>
      <c r="AC12" s="10"/>
      <c r="AD12" s="10">
        <v>10</v>
      </c>
      <c r="AE12" s="10"/>
      <c r="AF12" s="10">
        <v>600</v>
      </c>
      <c r="AG12" s="10"/>
      <c r="AH12" s="10"/>
      <c r="AI12" s="10">
        <v>700</v>
      </c>
      <c r="AJ12" s="10"/>
      <c r="AK12" s="10"/>
      <c r="AL12" s="10"/>
      <c r="AM12" s="10"/>
      <c r="AN12" s="10">
        <v>177.14</v>
      </c>
      <c r="AO12" s="15">
        <f t="shared" si="3"/>
        <v>-27.139999999999986</v>
      </c>
      <c r="AP12" s="15"/>
      <c r="AQ12" s="15">
        <f t="shared" si="4"/>
        <v>1302.8600000000001</v>
      </c>
      <c r="AR12" s="8">
        <f t="shared" si="5"/>
        <v>4</v>
      </c>
      <c r="AS12" s="15">
        <f t="shared" si="6"/>
        <v>3585.26</v>
      </c>
      <c r="AT12" s="8">
        <f t="shared" si="7"/>
        <v>3</v>
      </c>
    </row>
    <row r="13" spans="1:53" ht="12.75" customHeight="1">
      <c r="A13" s="65">
        <v>25</v>
      </c>
      <c r="B13" s="68" t="s">
        <v>70</v>
      </c>
      <c r="C13" s="3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166.26</v>
      </c>
      <c r="V13" s="10">
        <f t="shared" si="0"/>
        <v>166.26</v>
      </c>
      <c r="W13" s="18">
        <f t="shared" si="1"/>
        <v>2423.4000000000005</v>
      </c>
      <c r="X13" s="8">
        <f t="shared" si="2"/>
        <v>2</v>
      </c>
      <c r="Y13" s="8">
        <v>20</v>
      </c>
      <c r="Z13" s="8"/>
      <c r="AA13" s="10"/>
      <c r="AB13" s="10"/>
      <c r="AC13" s="10"/>
      <c r="AD13" s="10"/>
      <c r="AE13" s="10"/>
      <c r="AF13" s="10">
        <v>300</v>
      </c>
      <c r="AG13" s="10">
        <v>20</v>
      </c>
      <c r="AH13" s="10">
        <v>80</v>
      </c>
      <c r="AI13" s="10">
        <v>700</v>
      </c>
      <c r="AJ13" s="10"/>
      <c r="AK13" s="10"/>
      <c r="AL13" s="10"/>
      <c r="AM13" s="10"/>
      <c r="AN13" s="10">
        <v>155.54</v>
      </c>
      <c r="AO13" s="15">
        <f t="shared" si="3"/>
        <v>-5.539999999999992</v>
      </c>
      <c r="AP13" s="15"/>
      <c r="AQ13" s="15">
        <f t="shared" si="4"/>
        <v>1114.46</v>
      </c>
      <c r="AR13" s="8">
        <f t="shared" si="5"/>
        <v>9</v>
      </c>
      <c r="AS13" s="15">
        <f t="shared" si="6"/>
        <v>3537.8600000000006</v>
      </c>
      <c r="AT13" s="8">
        <f t="shared" si="7"/>
        <v>4</v>
      </c>
      <c r="AZ13" s="36" t="s">
        <v>33</v>
      </c>
      <c r="BA13" s="37"/>
    </row>
    <row r="14" spans="1:53" ht="12.75" customHeight="1">
      <c r="A14" s="65">
        <v>18</v>
      </c>
      <c r="B14" s="68" t="s">
        <v>124</v>
      </c>
      <c r="C14" s="3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v>180.05</v>
      </c>
      <c r="V14" s="10">
        <f t="shared" si="0"/>
        <v>180.05</v>
      </c>
      <c r="W14" s="18">
        <f t="shared" si="1"/>
        <v>2147.6</v>
      </c>
      <c r="X14" s="8">
        <f t="shared" si="2"/>
        <v>6</v>
      </c>
      <c r="Y14" s="8"/>
      <c r="Z14" s="8"/>
      <c r="AA14" s="10"/>
      <c r="AB14" s="10"/>
      <c r="AC14" s="10"/>
      <c r="AD14" s="10">
        <v>10</v>
      </c>
      <c r="AE14" s="10">
        <v>60</v>
      </c>
      <c r="AF14" s="10">
        <v>600</v>
      </c>
      <c r="AG14" s="10"/>
      <c r="AH14" s="10">
        <v>40</v>
      </c>
      <c r="AI14" s="10">
        <v>700</v>
      </c>
      <c r="AJ14" s="10"/>
      <c r="AK14" s="10"/>
      <c r="AL14" s="10"/>
      <c r="AM14" s="10"/>
      <c r="AN14" s="10">
        <v>179.04</v>
      </c>
      <c r="AO14" s="15">
        <f t="shared" si="3"/>
        <v>-29.039999999999992</v>
      </c>
      <c r="AP14" s="15"/>
      <c r="AQ14" s="15">
        <f t="shared" si="4"/>
        <v>1380.96</v>
      </c>
      <c r="AR14" s="8">
        <f t="shared" si="5"/>
        <v>2</v>
      </c>
      <c r="AS14" s="15">
        <f t="shared" si="6"/>
        <v>3528.56</v>
      </c>
      <c r="AT14" s="8">
        <f t="shared" si="7"/>
        <v>5</v>
      </c>
      <c r="AZ14" s="36">
        <v>1</v>
      </c>
      <c r="BA14" s="37">
        <v>20</v>
      </c>
    </row>
    <row r="15" spans="1:53" ht="12.75" customHeight="1">
      <c r="A15" s="65">
        <v>12</v>
      </c>
      <c r="B15" s="68" t="s">
        <v>108</v>
      </c>
      <c r="C15" s="3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184.89</v>
      </c>
      <c r="V15" s="10">
        <f t="shared" si="0"/>
        <v>184.89</v>
      </c>
      <c r="W15" s="18">
        <f t="shared" si="1"/>
        <v>2050.8</v>
      </c>
      <c r="X15" s="8">
        <f t="shared" si="2"/>
        <v>8</v>
      </c>
      <c r="Y15" s="8"/>
      <c r="Z15" s="8">
        <v>10</v>
      </c>
      <c r="AA15" s="10"/>
      <c r="AB15" s="10">
        <v>250</v>
      </c>
      <c r="AC15" s="10">
        <v>30</v>
      </c>
      <c r="AD15" s="10"/>
      <c r="AE15" s="10">
        <v>60</v>
      </c>
      <c r="AF15" s="10">
        <v>300</v>
      </c>
      <c r="AG15" s="10"/>
      <c r="AH15" s="10"/>
      <c r="AI15" s="10">
        <v>700</v>
      </c>
      <c r="AJ15" s="10"/>
      <c r="AK15" s="10"/>
      <c r="AL15" s="10"/>
      <c r="AM15" s="10"/>
      <c r="AN15" s="10">
        <v>192.26</v>
      </c>
      <c r="AO15" s="15">
        <f t="shared" si="3"/>
        <v>-42.25999999999999</v>
      </c>
      <c r="AP15" s="15"/>
      <c r="AQ15" s="15">
        <f t="shared" si="4"/>
        <v>1307.74</v>
      </c>
      <c r="AR15" s="8">
        <f t="shared" si="5"/>
        <v>3</v>
      </c>
      <c r="AS15" s="15">
        <f t="shared" si="6"/>
        <v>3358.54</v>
      </c>
      <c r="AT15" s="8">
        <f t="shared" si="7"/>
        <v>6</v>
      </c>
      <c r="AZ15" s="36">
        <v>2</v>
      </c>
      <c r="BA15" s="37">
        <v>10</v>
      </c>
    </row>
    <row r="16" spans="1:53" ht="12.75" customHeight="1" thickBot="1">
      <c r="A16" s="65">
        <v>15</v>
      </c>
      <c r="B16" s="69" t="s">
        <v>118</v>
      </c>
      <c r="C16" s="3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179.07</v>
      </c>
      <c r="V16" s="10">
        <f t="shared" si="0"/>
        <v>179.07</v>
      </c>
      <c r="W16" s="18">
        <f t="shared" si="1"/>
        <v>2167.2000000000003</v>
      </c>
      <c r="X16" s="8">
        <f t="shared" si="2"/>
        <v>5</v>
      </c>
      <c r="Y16" s="8"/>
      <c r="Z16" s="8">
        <v>10</v>
      </c>
      <c r="AA16" s="10"/>
      <c r="AB16" s="10"/>
      <c r="AC16" s="10"/>
      <c r="AD16" s="10"/>
      <c r="AE16" s="10">
        <v>120</v>
      </c>
      <c r="AF16" s="10">
        <v>600</v>
      </c>
      <c r="AG16" s="10"/>
      <c r="AH16" s="10">
        <v>80</v>
      </c>
      <c r="AI16" s="10">
        <v>350</v>
      </c>
      <c r="AJ16" s="10"/>
      <c r="AK16" s="10"/>
      <c r="AL16" s="10"/>
      <c r="AM16" s="10"/>
      <c r="AN16" s="10">
        <v>153.83</v>
      </c>
      <c r="AO16" s="15">
        <f t="shared" si="3"/>
        <v>-3.8300000000000125</v>
      </c>
      <c r="AP16" s="15"/>
      <c r="AQ16" s="15">
        <f t="shared" si="4"/>
        <v>1156.17</v>
      </c>
      <c r="AR16" s="8">
        <f t="shared" si="5"/>
        <v>7</v>
      </c>
      <c r="AS16" s="15">
        <f t="shared" si="6"/>
        <v>3323.3700000000003</v>
      </c>
      <c r="AT16" s="8">
        <f t="shared" si="7"/>
        <v>7</v>
      </c>
      <c r="AZ16" s="36">
        <v>3</v>
      </c>
      <c r="BA16" s="37">
        <v>20</v>
      </c>
    </row>
    <row r="17" spans="1:53" ht="12.75" customHeight="1">
      <c r="A17" s="65">
        <v>14</v>
      </c>
      <c r="B17" s="66" t="s">
        <v>98</v>
      </c>
      <c r="C17" s="35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v>183.5</v>
      </c>
      <c r="V17" s="10">
        <f t="shared" si="0"/>
        <v>183.5</v>
      </c>
      <c r="W17" s="18">
        <f t="shared" si="1"/>
        <v>2078.6000000000004</v>
      </c>
      <c r="X17" s="8">
        <f t="shared" si="2"/>
        <v>7</v>
      </c>
      <c r="Y17" s="8"/>
      <c r="Z17" s="8"/>
      <c r="AA17" s="10"/>
      <c r="AB17" s="10"/>
      <c r="AC17" s="10"/>
      <c r="AD17" s="10">
        <v>10</v>
      </c>
      <c r="AE17" s="10">
        <v>120</v>
      </c>
      <c r="AF17" s="10">
        <v>300</v>
      </c>
      <c r="AG17" s="10"/>
      <c r="AH17" s="10">
        <v>40</v>
      </c>
      <c r="AI17" s="10">
        <v>700</v>
      </c>
      <c r="AJ17" s="10"/>
      <c r="AK17" s="10"/>
      <c r="AL17" s="10"/>
      <c r="AM17" s="10"/>
      <c r="AN17" s="10">
        <v>184.05</v>
      </c>
      <c r="AO17" s="15">
        <f t="shared" si="3"/>
        <v>-34.05000000000001</v>
      </c>
      <c r="AP17" s="15"/>
      <c r="AQ17" s="15">
        <f t="shared" si="4"/>
        <v>1135.95</v>
      </c>
      <c r="AR17" s="8">
        <f t="shared" si="5"/>
        <v>8</v>
      </c>
      <c r="AS17" s="15">
        <f t="shared" si="6"/>
        <v>3214.55</v>
      </c>
      <c r="AT17" s="8">
        <f t="shared" si="7"/>
        <v>8</v>
      </c>
      <c r="AZ17" s="38">
        <v>4</v>
      </c>
      <c r="BA17" s="37">
        <v>250</v>
      </c>
    </row>
    <row r="18" spans="1:53" ht="12.75" customHeight="1">
      <c r="A18" s="63">
        <v>16</v>
      </c>
      <c r="B18" s="66" t="s">
        <v>121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194.58</v>
      </c>
      <c r="V18" s="10">
        <f t="shared" si="0"/>
        <v>194.58</v>
      </c>
      <c r="W18" s="18">
        <f t="shared" si="1"/>
        <v>1857</v>
      </c>
      <c r="X18" s="8">
        <f t="shared" si="2"/>
        <v>10</v>
      </c>
      <c r="Y18" s="8"/>
      <c r="Z18" s="8"/>
      <c r="AA18" s="10">
        <v>40</v>
      </c>
      <c r="AB18" s="10"/>
      <c r="AC18" s="10">
        <v>30</v>
      </c>
      <c r="AD18" s="10"/>
      <c r="AE18" s="10"/>
      <c r="AF18" s="10">
        <v>300</v>
      </c>
      <c r="AG18" s="10"/>
      <c r="AH18" s="10"/>
      <c r="AI18" s="10">
        <v>700</v>
      </c>
      <c r="AJ18" s="10"/>
      <c r="AK18" s="10"/>
      <c r="AL18" s="10">
        <v>20</v>
      </c>
      <c r="AM18" s="10">
        <v>10</v>
      </c>
      <c r="AN18" s="10">
        <v>194.9</v>
      </c>
      <c r="AO18" s="15">
        <f t="shared" si="3"/>
        <v>-44.900000000000006</v>
      </c>
      <c r="AP18" s="15"/>
      <c r="AQ18" s="15">
        <f t="shared" si="4"/>
        <v>1055.1</v>
      </c>
      <c r="AR18" s="8">
        <f t="shared" si="5"/>
        <v>11</v>
      </c>
      <c r="AS18" s="15">
        <f t="shared" si="6"/>
        <v>2912.1</v>
      </c>
      <c r="AT18" s="8">
        <f t="shared" si="7"/>
        <v>9</v>
      </c>
      <c r="AZ18" s="36">
        <v>5</v>
      </c>
      <c r="BA18" s="37">
        <v>30</v>
      </c>
    </row>
    <row r="19" spans="1:53" ht="12.75" customHeight="1">
      <c r="A19" s="63">
        <v>8</v>
      </c>
      <c r="B19" s="64" t="s">
        <v>89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v>209.37</v>
      </c>
      <c r="V19" s="10">
        <f t="shared" si="0"/>
        <v>209.37</v>
      </c>
      <c r="W19" s="18">
        <f t="shared" si="1"/>
        <v>1561.2</v>
      </c>
      <c r="X19" s="8">
        <f t="shared" si="2"/>
        <v>11</v>
      </c>
      <c r="Y19" s="8"/>
      <c r="Z19" s="8"/>
      <c r="AA19" s="10">
        <v>20</v>
      </c>
      <c r="AB19" s="10"/>
      <c r="AC19" s="10">
        <v>60</v>
      </c>
      <c r="AD19" s="10">
        <v>10</v>
      </c>
      <c r="AE19" s="10"/>
      <c r="AF19" s="10">
        <v>300</v>
      </c>
      <c r="AG19" s="10"/>
      <c r="AH19" s="10">
        <v>80</v>
      </c>
      <c r="AI19" s="10">
        <v>700</v>
      </c>
      <c r="AJ19" s="10"/>
      <c r="AK19" s="10"/>
      <c r="AL19" s="10"/>
      <c r="AM19" s="10">
        <v>20</v>
      </c>
      <c r="AN19" s="10">
        <v>171.06</v>
      </c>
      <c r="AO19" s="15">
        <f t="shared" si="3"/>
        <v>-21.060000000000002</v>
      </c>
      <c r="AP19" s="15"/>
      <c r="AQ19" s="15">
        <f t="shared" si="4"/>
        <v>1168.94</v>
      </c>
      <c r="AR19" s="8">
        <f t="shared" si="5"/>
        <v>5</v>
      </c>
      <c r="AS19" s="15">
        <f t="shared" si="6"/>
        <v>2730.1400000000003</v>
      </c>
      <c r="AT19" s="8">
        <f t="shared" si="7"/>
        <v>10</v>
      </c>
      <c r="AZ19" s="36">
        <v>7</v>
      </c>
      <c r="BA19" s="37">
        <v>60</v>
      </c>
    </row>
    <row r="20" spans="1:53" ht="12.75" customHeight="1">
      <c r="A20" s="63">
        <v>29</v>
      </c>
      <c r="B20" s="64" t="s">
        <v>95</v>
      </c>
      <c r="C20" s="10"/>
      <c r="D20" s="10"/>
      <c r="E20" s="10"/>
      <c r="F20" s="10"/>
      <c r="G20" s="10"/>
      <c r="H20" s="10"/>
      <c r="I20" s="10"/>
      <c r="J20" s="10"/>
      <c r="K20" s="10">
        <v>1</v>
      </c>
      <c r="L20" s="10"/>
      <c r="M20" s="10"/>
      <c r="N20" s="10"/>
      <c r="O20" s="10"/>
      <c r="P20" s="10"/>
      <c r="Q20" s="10"/>
      <c r="R20" s="10"/>
      <c r="S20" s="10"/>
      <c r="T20" s="10"/>
      <c r="U20" s="10">
        <v>182.61</v>
      </c>
      <c r="V20" s="10">
        <f t="shared" si="0"/>
        <v>187.61</v>
      </c>
      <c r="W20" s="18">
        <f t="shared" si="1"/>
        <v>1996.3999999999999</v>
      </c>
      <c r="X20" s="8">
        <f t="shared" si="2"/>
        <v>9</v>
      </c>
      <c r="Y20" s="8"/>
      <c r="Z20" s="8"/>
      <c r="AA20" s="10"/>
      <c r="AB20" s="10"/>
      <c r="AC20" s="10"/>
      <c r="AD20" s="10">
        <v>10</v>
      </c>
      <c r="AE20" s="10">
        <v>120</v>
      </c>
      <c r="AF20" s="10">
        <v>600</v>
      </c>
      <c r="AG20" s="10"/>
      <c r="AH20" s="10">
        <v>40</v>
      </c>
      <c r="AI20" s="10"/>
      <c r="AJ20" s="10">
        <v>-350</v>
      </c>
      <c r="AK20" s="10"/>
      <c r="AL20" s="10"/>
      <c r="AM20" s="10"/>
      <c r="AN20" s="10">
        <v>158.91</v>
      </c>
      <c r="AO20" s="15">
        <f t="shared" si="3"/>
        <v>-8.909999999999997</v>
      </c>
      <c r="AP20" s="15"/>
      <c r="AQ20" s="15">
        <f t="shared" si="4"/>
        <v>411.09000000000003</v>
      </c>
      <c r="AR20" s="8">
        <f t="shared" si="5"/>
        <v>13</v>
      </c>
      <c r="AS20" s="15">
        <f t="shared" si="6"/>
        <v>2407.49</v>
      </c>
      <c r="AT20" s="8">
        <f t="shared" si="7"/>
        <v>11</v>
      </c>
      <c r="AZ20" s="38">
        <v>8</v>
      </c>
      <c r="BA20" s="37">
        <v>300</v>
      </c>
    </row>
    <row r="21" spans="1:53" ht="12.75" customHeight="1">
      <c r="A21" s="63">
        <v>6</v>
      </c>
      <c r="B21" s="64" t="s">
        <v>84</v>
      </c>
      <c r="C21" s="10"/>
      <c r="D21" s="10"/>
      <c r="E21" s="10"/>
      <c r="F21" s="10"/>
      <c r="G21" s="10"/>
      <c r="H21" s="10"/>
      <c r="I21" s="10">
        <v>1</v>
      </c>
      <c r="J21" s="10"/>
      <c r="K21" s="10"/>
      <c r="L21" s="10"/>
      <c r="M21" s="10"/>
      <c r="N21" s="10">
        <v>1</v>
      </c>
      <c r="O21" s="10"/>
      <c r="P21" s="10"/>
      <c r="Q21" s="10"/>
      <c r="R21" s="10"/>
      <c r="S21" s="10"/>
      <c r="T21" s="10"/>
      <c r="U21" s="10">
        <v>230.4</v>
      </c>
      <c r="V21" s="10">
        <f t="shared" si="0"/>
        <v>240.4</v>
      </c>
      <c r="W21" s="18">
        <f t="shared" si="1"/>
        <v>940.5999999999999</v>
      </c>
      <c r="X21" s="8">
        <f t="shared" si="2"/>
        <v>13</v>
      </c>
      <c r="Y21" s="8">
        <v>10</v>
      </c>
      <c r="Z21" s="8"/>
      <c r="AA21" s="10">
        <v>20</v>
      </c>
      <c r="AB21" s="10">
        <v>250</v>
      </c>
      <c r="AC21" s="10">
        <v>30</v>
      </c>
      <c r="AD21" s="10"/>
      <c r="AE21" s="10">
        <v>60</v>
      </c>
      <c r="AF21" s="10"/>
      <c r="AG21" s="10">
        <v>20</v>
      </c>
      <c r="AH21" s="10"/>
      <c r="AI21" s="10">
        <v>700</v>
      </c>
      <c r="AJ21" s="10"/>
      <c r="AK21" s="10"/>
      <c r="AL21" s="10"/>
      <c r="AM21" s="10"/>
      <c r="AN21" s="10">
        <v>179.25</v>
      </c>
      <c r="AO21" s="15">
        <f t="shared" si="3"/>
        <v>-29.25</v>
      </c>
      <c r="AP21" s="15"/>
      <c r="AQ21" s="15">
        <f t="shared" si="4"/>
        <v>1060.75</v>
      </c>
      <c r="AR21" s="8">
        <f t="shared" si="5"/>
        <v>10</v>
      </c>
      <c r="AS21" s="15">
        <f t="shared" si="6"/>
        <v>2001.35</v>
      </c>
      <c r="AT21" s="8">
        <f t="shared" si="7"/>
        <v>12</v>
      </c>
      <c r="AZ21" s="36">
        <v>9</v>
      </c>
      <c r="BA21" s="37">
        <v>20</v>
      </c>
    </row>
    <row r="22" spans="1:53" ht="12.75" customHeight="1">
      <c r="A22" s="63">
        <v>13</v>
      </c>
      <c r="B22" s="64" t="s">
        <v>111</v>
      </c>
      <c r="C22" s="10"/>
      <c r="D22" s="10"/>
      <c r="E22" s="10"/>
      <c r="F22" s="10"/>
      <c r="G22" s="10"/>
      <c r="H22" s="10"/>
      <c r="I22" s="10"/>
      <c r="J22" s="10"/>
      <c r="K22" s="10"/>
      <c r="L22" s="10">
        <v>1</v>
      </c>
      <c r="M22" s="10"/>
      <c r="N22" s="10"/>
      <c r="O22" s="10">
        <v>1</v>
      </c>
      <c r="P22" s="10"/>
      <c r="Q22" s="10"/>
      <c r="R22" s="10"/>
      <c r="S22" s="10"/>
      <c r="T22" s="10"/>
      <c r="U22" s="10">
        <v>255.1</v>
      </c>
      <c r="V22" s="10">
        <f t="shared" si="0"/>
        <v>265.1</v>
      </c>
      <c r="W22" s="18">
        <f t="shared" si="1"/>
        <v>446.59999999999945</v>
      </c>
      <c r="X22" s="8">
        <f t="shared" si="2"/>
        <v>14</v>
      </c>
      <c r="Y22" s="8">
        <v>20</v>
      </c>
      <c r="Z22" s="8">
        <v>10</v>
      </c>
      <c r="AA22" s="10"/>
      <c r="AB22" s="10">
        <v>250</v>
      </c>
      <c r="AC22" s="10">
        <v>30</v>
      </c>
      <c r="AD22" s="10"/>
      <c r="AE22" s="10"/>
      <c r="AF22" s="10">
        <v>300</v>
      </c>
      <c r="AG22" s="10">
        <v>20</v>
      </c>
      <c r="AH22" s="10"/>
      <c r="AI22" s="10"/>
      <c r="AJ22" s="10"/>
      <c r="AK22" s="10"/>
      <c r="AL22" s="10"/>
      <c r="AM22" s="10"/>
      <c r="AN22" s="10">
        <v>163.09</v>
      </c>
      <c r="AO22" s="15">
        <f t="shared" si="3"/>
        <v>-13.090000000000003</v>
      </c>
      <c r="AP22" s="15"/>
      <c r="AQ22" s="15">
        <f t="shared" si="4"/>
        <v>616.91</v>
      </c>
      <c r="AR22" s="8">
        <f t="shared" si="5"/>
        <v>12</v>
      </c>
      <c r="AS22" s="15">
        <f t="shared" si="6"/>
        <v>1063.5099999999993</v>
      </c>
      <c r="AT22" s="8">
        <f t="shared" si="7"/>
        <v>13</v>
      </c>
      <c r="AZ22" s="36">
        <v>10</v>
      </c>
      <c r="BA22" s="37">
        <v>10</v>
      </c>
    </row>
    <row r="23" spans="1:53" ht="12.75" customHeight="1">
      <c r="A23" s="63">
        <v>20</v>
      </c>
      <c r="B23" s="64" t="s">
        <v>129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20</v>
      </c>
      <c r="T23" s="10"/>
      <c r="U23" s="10">
        <v>214.81</v>
      </c>
      <c r="V23" s="10">
        <f t="shared" si="0"/>
        <v>234.81</v>
      </c>
      <c r="W23" s="18">
        <f t="shared" si="1"/>
        <v>1052.4</v>
      </c>
      <c r="X23" s="8">
        <f t="shared" si="2"/>
        <v>12</v>
      </c>
      <c r="Y23" s="8"/>
      <c r="Z23" s="8"/>
      <c r="AA23" s="10"/>
      <c r="AB23" s="10"/>
      <c r="AC23" s="10"/>
      <c r="AD23" s="10">
        <v>10</v>
      </c>
      <c r="AE23" s="10">
        <v>60</v>
      </c>
      <c r="AF23" s="10">
        <v>300</v>
      </c>
      <c r="AG23" s="10"/>
      <c r="AH23" s="10">
        <v>80</v>
      </c>
      <c r="AI23" s="10"/>
      <c r="AJ23" s="10">
        <v>-700</v>
      </c>
      <c r="AK23" s="10"/>
      <c r="AL23" s="10"/>
      <c r="AM23" s="10"/>
      <c r="AN23" s="10">
        <v>167.55</v>
      </c>
      <c r="AO23" s="15">
        <f t="shared" si="3"/>
        <v>-17.55000000000001</v>
      </c>
      <c r="AP23" s="15"/>
      <c r="AQ23" s="15">
        <f t="shared" si="4"/>
        <v>-267.55</v>
      </c>
      <c r="AR23" s="8">
        <f t="shared" si="5"/>
        <v>15</v>
      </c>
      <c r="AS23" s="15">
        <f t="shared" si="6"/>
        <v>784.8500000000001</v>
      </c>
      <c r="AT23" s="8">
        <f t="shared" si="7"/>
        <v>14</v>
      </c>
      <c r="AZ23" s="36">
        <v>12</v>
      </c>
      <c r="BA23" s="37">
        <v>10</v>
      </c>
    </row>
    <row r="24" spans="1:53" ht="12.75" customHeight="1">
      <c r="A24" s="63">
        <v>11</v>
      </c>
      <c r="B24" s="64" t="s">
        <v>104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>
        <v>282.83</v>
      </c>
      <c r="V24" s="10">
        <f t="shared" si="0"/>
        <v>282.83</v>
      </c>
      <c r="W24" s="18">
        <f t="shared" si="1"/>
        <v>92.00000000000045</v>
      </c>
      <c r="X24" s="8">
        <f t="shared" si="2"/>
        <v>15</v>
      </c>
      <c r="Y24" s="8"/>
      <c r="Z24" s="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>
        <v>20</v>
      </c>
      <c r="AL24" s="10">
        <v>20</v>
      </c>
      <c r="AM24" s="10"/>
      <c r="AN24" s="10">
        <v>159.77</v>
      </c>
      <c r="AO24" s="15">
        <f t="shared" si="3"/>
        <v>-9.77000000000001</v>
      </c>
      <c r="AP24" s="15"/>
      <c r="AQ24" s="15">
        <f t="shared" si="4"/>
        <v>30.22999999999999</v>
      </c>
      <c r="AR24" s="8">
        <f t="shared" si="5"/>
        <v>14</v>
      </c>
      <c r="AS24" s="15">
        <f t="shared" si="6"/>
        <v>122.23000000000044</v>
      </c>
      <c r="AT24" s="8">
        <f t="shared" si="7"/>
        <v>15</v>
      </c>
      <c r="AZ24" s="36">
        <v>14</v>
      </c>
      <c r="BA24" s="37">
        <v>10</v>
      </c>
    </row>
    <row r="26" spans="1:46" ht="13.5" customHeight="1">
      <c r="A26" s="63">
        <v>9</v>
      </c>
      <c r="B26" s="64" t="s">
        <v>94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  <c r="U26" s="10">
        <v>270.97</v>
      </c>
      <c r="V26" s="10">
        <f>(SUM(C26:P26))*5+SUM(Q26:U26)</f>
        <v>270.97</v>
      </c>
      <c r="W26" s="18"/>
      <c r="X26" s="10"/>
      <c r="Y26" s="89" t="s">
        <v>144</v>
      </c>
      <c r="Z26" s="90"/>
      <c r="AA26" s="90"/>
      <c r="AB26" s="90"/>
      <c r="AC26" s="90"/>
      <c r="AD26" s="90"/>
      <c r="AE26" s="90"/>
      <c r="AF26" s="90"/>
      <c r="AG26" s="90"/>
      <c r="AH26" s="91"/>
      <c r="AI26" s="10"/>
      <c r="AJ26" s="10"/>
      <c r="AK26" s="10"/>
      <c r="AL26" s="10"/>
      <c r="AM26" s="10"/>
      <c r="AN26" s="10"/>
      <c r="AO26" s="15">
        <f>IF(AN26&gt;0,$A$3-AN26,0)</f>
        <v>0</v>
      </c>
      <c r="AP26" s="15"/>
      <c r="AQ26" s="15">
        <f>SUM(Y26:AM26)+AO26-AP26</f>
        <v>0</v>
      </c>
      <c r="AR26" s="10"/>
      <c r="AS26" s="15"/>
      <c r="AT26" s="10"/>
    </row>
    <row r="27" spans="1:53" ht="12.75" customHeight="1">
      <c r="A27" s="63">
        <v>19</v>
      </c>
      <c r="B27" s="64" t="s">
        <v>127</v>
      </c>
      <c r="C27" s="89" t="s">
        <v>144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10"/>
      <c r="R27" s="10"/>
      <c r="S27" s="10"/>
      <c r="T27" s="10"/>
      <c r="U27" s="10"/>
      <c r="V27" s="10">
        <f>(SUM(C27:P27))*5+SUM(Q27:U27)</f>
        <v>0</v>
      </c>
      <c r="W27" s="18"/>
      <c r="X27" s="8"/>
      <c r="Y27" s="8"/>
      <c r="Z27" s="8"/>
      <c r="AA27" s="10"/>
      <c r="AB27" s="10"/>
      <c r="AC27" s="10"/>
      <c r="AD27" s="10">
        <v>20</v>
      </c>
      <c r="AE27" s="10">
        <v>120</v>
      </c>
      <c r="AF27" s="10">
        <v>600</v>
      </c>
      <c r="AG27" s="10"/>
      <c r="AH27" s="10"/>
      <c r="AI27" s="10">
        <v>350</v>
      </c>
      <c r="AJ27" s="10"/>
      <c r="AK27" s="10"/>
      <c r="AL27" s="10"/>
      <c r="AM27" s="10"/>
      <c r="AN27" s="10">
        <v>170.75</v>
      </c>
      <c r="AO27" s="15">
        <f>IF(AN27&gt;0,$A$3-AN27,0)</f>
        <v>-20.75</v>
      </c>
      <c r="AP27" s="15"/>
      <c r="AQ27" s="15">
        <f>SUM(Y27:AM27)+AO27-AP27</f>
        <v>1069.25</v>
      </c>
      <c r="AR27" s="8"/>
      <c r="AS27" s="15"/>
      <c r="AT27" s="8"/>
      <c r="AZ27" s="36">
        <v>6</v>
      </c>
      <c r="BA27" s="37">
        <v>10</v>
      </c>
    </row>
    <row r="28" spans="1:53" ht="12.75" customHeight="1">
      <c r="A28" s="63">
        <v>7</v>
      </c>
      <c r="B28" s="64" t="s">
        <v>81</v>
      </c>
      <c r="C28" s="89" t="s">
        <v>144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1"/>
      <c r="Q28" s="10"/>
      <c r="R28" s="10"/>
      <c r="S28" s="10"/>
      <c r="T28" s="10"/>
      <c r="U28" s="10"/>
      <c r="V28" s="10">
        <f>(SUM(C28:P28))*5+SUM(Q28:U28)</f>
        <v>0</v>
      </c>
      <c r="W28" s="18"/>
      <c r="X28" s="8"/>
      <c r="Y28" s="8">
        <v>20</v>
      </c>
      <c r="Z28" s="8"/>
      <c r="AA28" s="10"/>
      <c r="AB28" s="10"/>
      <c r="AC28" s="10">
        <v>60</v>
      </c>
      <c r="AD28" s="10">
        <v>10</v>
      </c>
      <c r="AE28" s="10">
        <v>60</v>
      </c>
      <c r="AF28" s="10"/>
      <c r="AG28" s="10">
        <v>20</v>
      </c>
      <c r="AH28" s="10">
        <v>40</v>
      </c>
      <c r="AI28" s="10">
        <v>700</v>
      </c>
      <c r="AJ28" s="10"/>
      <c r="AK28" s="10">
        <v>10</v>
      </c>
      <c r="AL28" s="10">
        <v>20</v>
      </c>
      <c r="AM28" s="10">
        <v>10</v>
      </c>
      <c r="AN28" s="10">
        <v>164.53</v>
      </c>
      <c r="AO28" s="15">
        <f>IF(AN28&gt;0,$A$3-AN28,0)</f>
        <v>-14.530000000000001</v>
      </c>
      <c r="AP28" s="15"/>
      <c r="AQ28" s="15">
        <f>SUM(Y28:AM28)+AO28-AP28</f>
        <v>935.47</v>
      </c>
      <c r="AR28" s="8"/>
      <c r="AS28" s="15"/>
      <c r="AT28" s="8"/>
      <c r="AZ28" s="38">
        <v>11</v>
      </c>
      <c r="BA28" s="37" t="s">
        <v>34</v>
      </c>
    </row>
    <row r="29" spans="1:53" ht="12.75" customHeight="1">
      <c r="A29" s="63">
        <v>28</v>
      </c>
      <c r="B29" s="64" t="s">
        <v>90</v>
      </c>
      <c r="C29" s="89" t="s">
        <v>144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10"/>
      <c r="R29" s="10"/>
      <c r="S29" s="10"/>
      <c r="T29" s="10"/>
      <c r="U29" s="10"/>
      <c r="V29" s="10">
        <f>(SUM(C29:P29))*5+SUM(Q29:U29)</f>
        <v>0</v>
      </c>
      <c r="W29" s="18"/>
      <c r="X29" s="8"/>
      <c r="Y29" s="8"/>
      <c r="Z29" s="8"/>
      <c r="AA29" s="10">
        <v>20</v>
      </c>
      <c r="AB29" s="10"/>
      <c r="AC29" s="10"/>
      <c r="AD29" s="10">
        <v>20</v>
      </c>
      <c r="AE29" s="10">
        <v>120</v>
      </c>
      <c r="AF29" s="10">
        <v>600</v>
      </c>
      <c r="AG29" s="10"/>
      <c r="AH29" s="10"/>
      <c r="AI29" s="10">
        <v>700</v>
      </c>
      <c r="AJ29" s="10"/>
      <c r="AK29" s="10"/>
      <c r="AL29" s="10"/>
      <c r="AM29" s="10"/>
      <c r="AN29" s="10">
        <v>170.22</v>
      </c>
      <c r="AO29" s="15">
        <f>IF(AN29&gt;0,$A$3-AN29,0)</f>
        <v>-20.22</v>
      </c>
      <c r="AP29" s="15"/>
      <c r="AQ29" s="15">
        <f>SUM(Y29:AM29)+AO29-AP29</f>
        <v>1439.78</v>
      </c>
      <c r="AR29" s="8"/>
      <c r="AS29" s="15"/>
      <c r="AT29" s="8"/>
      <c r="AZ29" s="36">
        <v>13</v>
      </c>
      <c r="BA29" s="37">
        <v>20</v>
      </c>
    </row>
    <row r="32" spans="1:46" ht="12.75">
      <c r="A32" s="63">
        <v>88</v>
      </c>
      <c r="B32" s="64" t="s">
        <v>155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v>211.49</v>
      </c>
      <c r="V32" s="10">
        <f>(SUM(C32:P32))*5+SUM(Q32:U32)</f>
        <v>211.49</v>
      </c>
      <c r="W32" s="18"/>
      <c r="X32" s="10"/>
      <c r="Y32" s="10">
        <v>20</v>
      </c>
      <c r="Z32" s="10"/>
      <c r="AA32" s="10">
        <v>40</v>
      </c>
      <c r="AB32" s="10"/>
      <c r="AC32" s="10">
        <v>60</v>
      </c>
      <c r="AD32" s="10"/>
      <c r="AE32" s="10"/>
      <c r="AF32" s="10">
        <v>300</v>
      </c>
      <c r="AG32" s="10"/>
      <c r="AH32" s="10">
        <v>40</v>
      </c>
      <c r="AI32" s="10">
        <v>700</v>
      </c>
      <c r="AJ32" s="10"/>
      <c r="AK32" s="10"/>
      <c r="AL32" s="10"/>
      <c r="AM32" s="10">
        <v>20</v>
      </c>
      <c r="AN32" s="10">
        <v>177.46</v>
      </c>
      <c r="AO32" s="15">
        <f>IF(AN32&gt;0,$A$3-AN32,0)</f>
        <v>-27.460000000000008</v>
      </c>
      <c r="AP32" s="15"/>
      <c r="AQ32" s="15">
        <f>SUM(Y32:AM32)+AO32-AP32</f>
        <v>1152.54</v>
      </c>
      <c r="AR32" s="10"/>
      <c r="AS32" s="15"/>
      <c r="AT32" s="10"/>
    </row>
  </sheetData>
  <mergeCells count="29">
    <mergeCell ref="C28:P28"/>
    <mergeCell ref="C29:P29"/>
    <mergeCell ref="Y26:AH26"/>
    <mergeCell ref="C27:P27"/>
    <mergeCell ref="AS4:AS9"/>
    <mergeCell ref="AT4:AT9"/>
    <mergeCell ref="W4:W9"/>
    <mergeCell ref="X4:X9"/>
    <mergeCell ref="AP4:AP9"/>
    <mergeCell ref="AQ4:AQ9"/>
    <mergeCell ref="AO5:AO9"/>
    <mergeCell ref="AR4:AR9"/>
    <mergeCell ref="Z7:Z9"/>
    <mergeCell ref="AL7:AL9"/>
    <mergeCell ref="C8:P8"/>
    <mergeCell ref="Y7:Y9"/>
    <mergeCell ref="AG7:AG9"/>
    <mergeCell ref="AD7:AD9"/>
    <mergeCell ref="AE7:AE9"/>
    <mergeCell ref="AB7:AB9"/>
    <mergeCell ref="AC7:AC9"/>
    <mergeCell ref="AF7:AF9"/>
    <mergeCell ref="AA7:AA9"/>
    <mergeCell ref="AM7:AM9"/>
    <mergeCell ref="Y6:AM6"/>
    <mergeCell ref="AH7:AH9"/>
    <mergeCell ref="Q7:T7"/>
    <mergeCell ref="AI7:AJ7"/>
    <mergeCell ref="AK7:AK9"/>
  </mergeCells>
  <printOptions/>
  <pageMargins left="0.1968503937007874" right="0.1968503937007874" top="0.1968503937007874" bottom="0.3937007874015748" header="0" footer="0"/>
  <pageSetup fitToHeight="1" fitToWidth="1" horizontalDpi="600" verticalDpi="600" orientation="landscape" paperSize="9" scale="75" r:id="rId2"/>
  <headerFooter alignWithMargins="0">
    <oddFooter>&amp;LMen.ver. WAAL &amp; LINGE&amp;CDEIL oktober 2009&amp;Rwww.waalenlinge.nl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1"/>
  <sheetViews>
    <sheetView showZeros="0" view="pageBreakPreview" zoomScale="75" zoomScaleSheetLayoutView="75" workbookViewId="0" topLeftCell="A1">
      <pane xSplit="2" ySplit="9" topLeftCell="N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34" sqref="AN34"/>
    </sheetView>
  </sheetViews>
  <sheetFormatPr defaultColWidth="9.140625" defaultRowHeight="12.75"/>
  <cols>
    <col min="1" max="1" width="4.7109375" style="4" customWidth="1"/>
    <col min="2" max="2" width="20.8515625" style="4" customWidth="1"/>
    <col min="3" max="16" width="2.7109375" style="4" customWidth="1"/>
    <col min="17" max="17" width="4.28125" style="4" customWidth="1"/>
    <col min="18" max="18" width="4.140625" style="4" customWidth="1"/>
    <col min="19" max="19" width="4.28125" style="4" customWidth="1"/>
    <col min="20" max="21" width="5.28125" style="4" customWidth="1"/>
    <col min="22" max="22" width="6.28125" style="4" customWidth="1"/>
    <col min="23" max="23" width="6.00390625" style="4" customWidth="1"/>
    <col min="24" max="24" width="3.57421875" style="4" customWidth="1"/>
    <col min="25" max="34" width="4.00390625" style="4" customWidth="1"/>
    <col min="35" max="36" width="5.00390625" style="4" customWidth="1"/>
    <col min="37" max="39" width="4.00390625" style="4" customWidth="1"/>
    <col min="40" max="40" width="5.28125" style="4" customWidth="1"/>
    <col min="41" max="42" width="4.7109375" style="4" customWidth="1"/>
    <col min="43" max="43" width="5.00390625" style="4" customWidth="1"/>
    <col min="44" max="44" width="4.28125" style="4" customWidth="1"/>
    <col min="45" max="45" width="6.00390625" style="4" customWidth="1"/>
    <col min="46" max="46" width="3.7109375" style="4" customWidth="1"/>
    <col min="47" max="47" width="3.57421875" style="4" customWidth="1"/>
    <col min="48" max="59" width="4.28125" style="4" customWidth="1"/>
    <col min="60" max="16384" width="9.140625" style="4" customWidth="1"/>
  </cols>
  <sheetData>
    <row r="1" spans="1:2" ht="12.75">
      <c r="A1" s="4">
        <v>2500</v>
      </c>
      <c r="B1" s="4" t="s">
        <v>9</v>
      </c>
    </row>
    <row r="2" spans="1:2" ht="12.75">
      <c r="A2" s="4">
        <v>20</v>
      </c>
      <c r="B2" s="4" t="s">
        <v>10</v>
      </c>
    </row>
    <row r="3" spans="1:2" ht="12.75">
      <c r="A3" s="4">
        <v>150</v>
      </c>
      <c r="B3" s="4" t="s">
        <v>14</v>
      </c>
    </row>
    <row r="4" spans="1:46" ht="15.75" customHeight="1">
      <c r="A4" s="1"/>
      <c r="B4" s="1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"/>
      <c r="R4" s="2"/>
      <c r="S4" s="2"/>
      <c r="T4" s="2"/>
      <c r="U4" s="2"/>
      <c r="V4" s="3"/>
      <c r="W4" s="98" t="s">
        <v>15</v>
      </c>
      <c r="X4" s="98" t="s">
        <v>16</v>
      </c>
      <c r="Y4" s="13"/>
      <c r="Z4" s="1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7"/>
      <c r="AO4" s="3"/>
      <c r="AP4" s="110" t="s">
        <v>24</v>
      </c>
      <c r="AQ4" s="112" t="s">
        <v>13</v>
      </c>
      <c r="AR4" s="98" t="s">
        <v>17</v>
      </c>
      <c r="AS4" s="108" t="s">
        <v>25</v>
      </c>
      <c r="AT4" s="98" t="s">
        <v>18</v>
      </c>
    </row>
    <row r="5" spans="1:46" ht="83.25" customHeight="1">
      <c r="A5" s="1"/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"/>
      <c r="R5" s="2"/>
      <c r="S5" s="2"/>
      <c r="T5" s="2"/>
      <c r="U5" s="2"/>
      <c r="V5" s="3"/>
      <c r="W5" s="98"/>
      <c r="X5" s="98"/>
      <c r="Y5" s="13"/>
      <c r="Z5" s="1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7"/>
      <c r="AO5" s="114" t="s">
        <v>12</v>
      </c>
      <c r="AP5" s="110"/>
      <c r="AQ5" s="112"/>
      <c r="AR5" s="98"/>
      <c r="AS5" s="108"/>
      <c r="AT5" s="98"/>
    </row>
    <row r="6" spans="1:46" ht="21" customHeight="1">
      <c r="A6" s="1"/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  <c r="R6" s="2"/>
      <c r="S6" s="2"/>
      <c r="T6" s="2"/>
      <c r="U6" s="2"/>
      <c r="V6" s="3"/>
      <c r="W6" s="98"/>
      <c r="X6" s="98"/>
      <c r="Y6" s="95" t="s">
        <v>23</v>
      </c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7"/>
      <c r="AO6" s="114"/>
      <c r="AP6" s="110"/>
      <c r="AQ6" s="112"/>
      <c r="AR6" s="98"/>
      <c r="AS6" s="108"/>
      <c r="AT6" s="98"/>
    </row>
    <row r="7" spans="1:46" ht="33" customHeight="1">
      <c r="A7" s="19" t="s">
        <v>4</v>
      </c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00" t="s">
        <v>0</v>
      </c>
      <c r="R7" s="101"/>
      <c r="S7" s="101"/>
      <c r="T7" s="102"/>
      <c r="U7" s="6"/>
      <c r="V7" s="12"/>
      <c r="W7" s="98"/>
      <c r="X7" s="98"/>
      <c r="Y7" s="97" t="s">
        <v>35</v>
      </c>
      <c r="Z7" s="97" t="s">
        <v>36</v>
      </c>
      <c r="AA7" s="97" t="s">
        <v>44</v>
      </c>
      <c r="AB7" s="97" t="s">
        <v>37</v>
      </c>
      <c r="AC7" s="97" t="s">
        <v>38</v>
      </c>
      <c r="AD7" s="97" t="s">
        <v>39</v>
      </c>
      <c r="AE7" s="97" t="s">
        <v>40</v>
      </c>
      <c r="AF7" s="97" t="s">
        <v>43</v>
      </c>
      <c r="AG7" s="97" t="s">
        <v>42</v>
      </c>
      <c r="AH7" s="97" t="s">
        <v>145</v>
      </c>
      <c r="AI7" s="103" t="s">
        <v>48</v>
      </c>
      <c r="AJ7" s="104"/>
      <c r="AK7" s="97" t="s">
        <v>45</v>
      </c>
      <c r="AL7" s="97" t="s">
        <v>46</v>
      </c>
      <c r="AM7" s="92" t="s">
        <v>47</v>
      </c>
      <c r="AN7" s="32"/>
      <c r="AO7" s="114"/>
      <c r="AP7" s="110"/>
      <c r="AQ7" s="112"/>
      <c r="AR7" s="98"/>
      <c r="AS7" s="108"/>
      <c r="AT7" s="98"/>
    </row>
    <row r="8" spans="1:46" ht="15.75" customHeight="1">
      <c r="A8" s="19"/>
      <c r="B8" s="17"/>
      <c r="C8" s="105" t="s">
        <v>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27"/>
      <c r="R8" s="28"/>
      <c r="S8" s="28"/>
      <c r="T8" s="29"/>
      <c r="U8" s="3" t="s">
        <v>2</v>
      </c>
      <c r="V8" s="5" t="s">
        <v>3</v>
      </c>
      <c r="W8" s="98"/>
      <c r="X8" s="98"/>
      <c r="Y8" s="98"/>
      <c r="Z8" s="98" t="s">
        <v>19</v>
      </c>
      <c r="AA8" s="98" t="s">
        <v>19</v>
      </c>
      <c r="AB8" s="98" t="s">
        <v>20</v>
      </c>
      <c r="AC8" s="98"/>
      <c r="AD8" s="98"/>
      <c r="AE8" s="98"/>
      <c r="AF8" s="98"/>
      <c r="AG8" s="98"/>
      <c r="AH8" s="98"/>
      <c r="AI8" s="39" t="s">
        <v>41</v>
      </c>
      <c r="AJ8" s="39" t="s">
        <v>11</v>
      </c>
      <c r="AK8" s="98" t="s">
        <v>21</v>
      </c>
      <c r="AL8" s="98" t="s">
        <v>21</v>
      </c>
      <c r="AM8" s="93" t="s">
        <v>22</v>
      </c>
      <c r="AN8" s="33"/>
      <c r="AO8" s="114"/>
      <c r="AP8" s="110"/>
      <c r="AQ8" s="112"/>
      <c r="AR8" s="98"/>
      <c r="AS8" s="108"/>
      <c r="AT8" s="98"/>
    </row>
    <row r="9" spans="1:46" ht="12.75" customHeight="1" thickBot="1">
      <c r="A9" s="30"/>
      <c r="B9" s="2" t="s">
        <v>5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9" t="s">
        <v>31</v>
      </c>
      <c r="R9" s="9" t="s">
        <v>32</v>
      </c>
      <c r="S9" s="9" t="s">
        <v>26</v>
      </c>
      <c r="T9" s="9" t="s">
        <v>6</v>
      </c>
      <c r="U9" s="7" t="s">
        <v>7</v>
      </c>
      <c r="V9" s="5" t="s">
        <v>8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34"/>
      <c r="AJ9" s="34"/>
      <c r="AK9" s="99"/>
      <c r="AL9" s="99"/>
      <c r="AM9" s="94"/>
      <c r="AN9" s="31" t="s">
        <v>2</v>
      </c>
      <c r="AO9" s="115"/>
      <c r="AP9" s="111"/>
      <c r="AQ9" s="113"/>
      <c r="AR9" s="99"/>
      <c r="AS9" s="109"/>
      <c r="AT9" s="99"/>
    </row>
    <row r="10" spans="1:46" ht="12.75" customHeight="1">
      <c r="A10" s="65">
        <v>5</v>
      </c>
      <c r="B10" s="67" t="s">
        <v>69</v>
      </c>
      <c r="C10" s="3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164.51</v>
      </c>
      <c r="V10" s="10">
        <f aca="true" t="shared" si="0" ref="V10:V27">(SUM(C10:P10))*5+SUM(Q10:U10)</f>
        <v>164.51</v>
      </c>
      <c r="W10" s="18">
        <f aca="true" t="shared" si="1" ref="W10:W27">IF(V10=MIN($V$10:$V$27),$A$1,$A$1-((V10-MIN($V$10:$V$27))*$A$2))</f>
        <v>2500</v>
      </c>
      <c r="X10" s="8">
        <f aca="true" t="shared" si="2" ref="X10:X27">RANK(W10,$W$10:$W$27,0)</f>
        <v>1</v>
      </c>
      <c r="Y10" s="8"/>
      <c r="Z10" s="8"/>
      <c r="AA10" s="10"/>
      <c r="AB10" s="10"/>
      <c r="AC10" s="10"/>
      <c r="AD10" s="10">
        <v>20</v>
      </c>
      <c r="AE10" s="10">
        <v>120</v>
      </c>
      <c r="AF10" s="10">
        <v>600</v>
      </c>
      <c r="AG10" s="10"/>
      <c r="AH10" s="10">
        <v>80</v>
      </c>
      <c r="AI10" s="10">
        <v>700</v>
      </c>
      <c r="AJ10" s="10"/>
      <c r="AK10" s="10"/>
      <c r="AL10" s="10"/>
      <c r="AM10" s="10"/>
      <c r="AN10" s="10">
        <v>168.97</v>
      </c>
      <c r="AO10" s="15">
        <f aca="true" t="shared" si="3" ref="AO10:AO27">IF(AN10&gt;0,$A$3-AN10,0)</f>
        <v>-18.97</v>
      </c>
      <c r="AP10" s="15"/>
      <c r="AQ10" s="15">
        <f aca="true" t="shared" si="4" ref="AQ10:AQ27">SUM(Y10:AM10)+AO10-AP10</f>
        <v>1501.03</v>
      </c>
      <c r="AR10" s="8">
        <f aca="true" t="shared" si="5" ref="AR10:AR27">RANK(AQ10,$AQ$10:$AQ$27,0)</f>
        <v>2</v>
      </c>
      <c r="AS10" s="15">
        <f aca="true" t="shared" si="6" ref="AS10:AS27">W10+AQ10</f>
        <v>4001.0299999999997</v>
      </c>
      <c r="AT10" s="8">
        <f aca="true" t="shared" si="7" ref="AT10:AT27">RANK(AS10,$AS$10:$AS$27,0)</f>
        <v>1</v>
      </c>
    </row>
    <row r="11" spans="1:46" ht="12.75" customHeight="1">
      <c r="A11" s="65">
        <v>51</v>
      </c>
      <c r="B11" s="68" t="s">
        <v>112</v>
      </c>
      <c r="C11" s="3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10">
        <v>176.12</v>
      </c>
      <c r="V11" s="10">
        <f t="shared" si="0"/>
        <v>176.12</v>
      </c>
      <c r="W11" s="18">
        <f t="shared" si="1"/>
        <v>2267.7999999999997</v>
      </c>
      <c r="X11" s="8">
        <f t="shared" si="2"/>
        <v>3</v>
      </c>
      <c r="Y11" s="8"/>
      <c r="Z11" s="8">
        <v>10</v>
      </c>
      <c r="AA11" s="10">
        <v>20</v>
      </c>
      <c r="AB11" s="10"/>
      <c r="AC11" s="10"/>
      <c r="AD11" s="10">
        <v>20</v>
      </c>
      <c r="AE11" s="10">
        <v>120</v>
      </c>
      <c r="AF11" s="10">
        <v>600</v>
      </c>
      <c r="AG11" s="10">
        <v>20</v>
      </c>
      <c r="AH11" s="10"/>
      <c r="AI11" s="10">
        <v>700</v>
      </c>
      <c r="AJ11" s="10"/>
      <c r="AK11" s="10"/>
      <c r="AL11" s="10"/>
      <c r="AM11" s="10"/>
      <c r="AN11" s="10">
        <v>186.83</v>
      </c>
      <c r="AO11" s="15">
        <f t="shared" si="3"/>
        <v>-36.83000000000001</v>
      </c>
      <c r="AP11" s="15"/>
      <c r="AQ11" s="15">
        <f t="shared" si="4"/>
        <v>1453.17</v>
      </c>
      <c r="AR11" s="8">
        <f t="shared" si="5"/>
        <v>4</v>
      </c>
      <c r="AS11" s="15">
        <f t="shared" si="6"/>
        <v>3720.97</v>
      </c>
      <c r="AT11" s="8">
        <f t="shared" si="7"/>
        <v>2</v>
      </c>
    </row>
    <row r="12" spans="1:46" ht="12.75" customHeight="1">
      <c r="A12" s="65">
        <v>44</v>
      </c>
      <c r="B12" s="68" t="s">
        <v>86</v>
      </c>
      <c r="C12" s="3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184.44</v>
      </c>
      <c r="V12" s="10">
        <f t="shared" si="0"/>
        <v>184.44</v>
      </c>
      <c r="W12" s="18">
        <f t="shared" si="1"/>
        <v>2101.3999999999996</v>
      </c>
      <c r="X12" s="8">
        <f t="shared" si="2"/>
        <v>5</v>
      </c>
      <c r="Y12" s="8"/>
      <c r="Z12" s="8">
        <v>10</v>
      </c>
      <c r="AA12" s="10"/>
      <c r="AB12" s="10"/>
      <c r="AC12" s="10"/>
      <c r="AD12" s="10">
        <v>10</v>
      </c>
      <c r="AE12" s="10">
        <v>120</v>
      </c>
      <c r="AF12" s="10">
        <v>600</v>
      </c>
      <c r="AG12" s="10">
        <v>20</v>
      </c>
      <c r="AH12" s="10">
        <v>40</v>
      </c>
      <c r="AI12" s="10">
        <v>700</v>
      </c>
      <c r="AJ12" s="10"/>
      <c r="AK12" s="10">
        <v>10</v>
      </c>
      <c r="AL12" s="10">
        <v>20</v>
      </c>
      <c r="AM12" s="10">
        <v>10</v>
      </c>
      <c r="AN12" s="10">
        <v>181.63</v>
      </c>
      <c r="AO12" s="15">
        <f t="shared" si="3"/>
        <v>-31.629999999999995</v>
      </c>
      <c r="AP12" s="15"/>
      <c r="AQ12" s="15">
        <f t="shared" si="4"/>
        <v>1508.37</v>
      </c>
      <c r="AR12" s="8">
        <f t="shared" si="5"/>
        <v>1</v>
      </c>
      <c r="AS12" s="15">
        <f t="shared" si="6"/>
        <v>3609.7699999999995</v>
      </c>
      <c r="AT12" s="8">
        <f t="shared" si="7"/>
        <v>3</v>
      </c>
    </row>
    <row r="13" spans="1:53" ht="12.75" customHeight="1">
      <c r="A13" s="65">
        <v>45</v>
      </c>
      <c r="B13" s="68" t="s">
        <v>91</v>
      </c>
      <c r="C13" s="3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185.93</v>
      </c>
      <c r="V13" s="10">
        <f t="shared" si="0"/>
        <v>185.93</v>
      </c>
      <c r="W13" s="18">
        <f t="shared" si="1"/>
        <v>2071.5999999999995</v>
      </c>
      <c r="X13" s="8">
        <f t="shared" si="2"/>
        <v>6</v>
      </c>
      <c r="Y13" s="8"/>
      <c r="Z13" s="8"/>
      <c r="AA13" s="10"/>
      <c r="AB13" s="10"/>
      <c r="AC13" s="10"/>
      <c r="AD13" s="10">
        <v>10</v>
      </c>
      <c r="AE13" s="10">
        <v>120</v>
      </c>
      <c r="AF13" s="10">
        <v>600</v>
      </c>
      <c r="AG13" s="10"/>
      <c r="AH13" s="10">
        <v>40</v>
      </c>
      <c r="AI13" s="10">
        <v>700</v>
      </c>
      <c r="AJ13" s="10"/>
      <c r="AK13" s="10"/>
      <c r="AL13" s="10"/>
      <c r="AM13" s="10"/>
      <c r="AN13" s="10">
        <v>194.76</v>
      </c>
      <c r="AO13" s="15">
        <f t="shared" si="3"/>
        <v>-44.75999999999999</v>
      </c>
      <c r="AP13" s="15"/>
      <c r="AQ13" s="15">
        <f t="shared" si="4"/>
        <v>1425.24</v>
      </c>
      <c r="AR13" s="8">
        <f t="shared" si="5"/>
        <v>5</v>
      </c>
      <c r="AS13" s="15">
        <f t="shared" si="6"/>
        <v>3496.8399999999992</v>
      </c>
      <c r="AT13" s="8">
        <f t="shared" si="7"/>
        <v>4</v>
      </c>
      <c r="AZ13" s="36" t="s">
        <v>33</v>
      </c>
      <c r="BA13" s="37"/>
    </row>
    <row r="14" spans="1:53" ht="12.75" customHeight="1">
      <c r="A14" s="65">
        <v>54</v>
      </c>
      <c r="B14" s="68" t="s">
        <v>125</v>
      </c>
      <c r="C14" s="35"/>
      <c r="D14" s="10"/>
      <c r="E14" s="10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v>184.1</v>
      </c>
      <c r="V14" s="10">
        <f t="shared" si="0"/>
        <v>189.1</v>
      </c>
      <c r="W14" s="18">
        <f t="shared" si="1"/>
        <v>2008.1999999999998</v>
      </c>
      <c r="X14" s="8">
        <f t="shared" si="2"/>
        <v>7</v>
      </c>
      <c r="Y14" s="8"/>
      <c r="Z14" s="8">
        <v>10</v>
      </c>
      <c r="AA14" s="10"/>
      <c r="AB14" s="10"/>
      <c r="AC14" s="10">
        <v>30</v>
      </c>
      <c r="AD14" s="10">
        <v>10</v>
      </c>
      <c r="AE14" s="10"/>
      <c r="AF14" s="10">
        <v>600</v>
      </c>
      <c r="AG14" s="10">
        <v>20</v>
      </c>
      <c r="AH14" s="10">
        <v>80</v>
      </c>
      <c r="AI14" s="10">
        <v>700</v>
      </c>
      <c r="AJ14" s="10"/>
      <c r="AK14" s="10"/>
      <c r="AL14" s="10"/>
      <c r="AM14" s="10">
        <v>10</v>
      </c>
      <c r="AN14" s="10">
        <v>185.49</v>
      </c>
      <c r="AO14" s="15">
        <f t="shared" si="3"/>
        <v>-35.49000000000001</v>
      </c>
      <c r="AP14" s="15"/>
      <c r="AQ14" s="15">
        <f t="shared" si="4"/>
        <v>1424.51</v>
      </c>
      <c r="AR14" s="8">
        <f t="shared" si="5"/>
        <v>6</v>
      </c>
      <c r="AS14" s="15">
        <f t="shared" si="6"/>
        <v>3432.71</v>
      </c>
      <c r="AT14" s="8">
        <f t="shared" si="7"/>
        <v>5</v>
      </c>
      <c r="AZ14" s="36">
        <v>2</v>
      </c>
      <c r="BA14" s="37">
        <v>10</v>
      </c>
    </row>
    <row r="15" spans="1:53" ht="12.75" customHeight="1">
      <c r="A15" s="65">
        <v>40</v>
      </c>
      <c r="B15" s="68" t="s">
        <v>71</v>
      </c>
      <c r="C15" s="35"/>
      <c r="D15" s="10"/>
      <c r="E15" s="10"/>
      <c r="F15" s="10"/>
      <c r="G15" s="10"/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206.76</v>
      </c>
      <c r="V15" s="10">
        <f t="shared" si="0"/>
        <v>211.76</v>
      </c>
      <c r="W15" s="18">
        <f t="shared" si="1"/>
        <v>1555</v>
      </c>
      <c r="X15" s="8">
        <f t="shared" si="2"/>
        <v>11</v>
      </c>
      <c r="Y15" s="8"/>
      <c r="Z15" s="8"/>
      <c r="AA15" s="10"/>
      <c r="AB15" s="10"/>
      <c r="AC15" s="10"/>
      <c r="AD15" s="10">
        <v>10</v>
      </c>
      <c r="AE15" s="10">
        <v>120</v>
      </c>
      <c r="AF15" s="10">
        <v>600</v>
      </c>
      <c r="AG15" s="10"/>
      <c r="AH15" s="10">
        <v>80</v>
      </c>
      <c r="AI15" s="10">
        <v>700</v>
      </c>
      <c r="AJ15" s="10"/>
      <c r="AK15" s="10"/>
      <c r="AL15" s="10"/>
      <c r="AM15" s="10"/>
      <c r="AN15" s="10">
        <v>200.13</v>
      </c>
      <c r="AO15" s="15">
        <f t="shared" si="3"/>
        <v>-50.129999999999995</v>
      </c>
      <c r="AP15" s="15"/>
      <c r="AQ15" s="15">
        <f t="shared" si="4"/>
        <v>1459.87</v>
      </c>
      <c r="AR15" s="8">
        <f t="shared" si="5"/>
        <v>3</v>
      </c>
      <c r="AS15" s="15">
        <f t="shared" si="6"/>
        <v>3014.87</v>
      </c>
      <c r="AT15" s="8">
        <f t="shared" si="7"/>
        <v>6</v>
      </c>
      <c r="AZ15" s="36">
        <v>3</v>
      </c>
      <c r="BA15" s="37">
        <v>20</v>
      </c>
    </row>
    <row r="16" spans="1:53" ht="12.75" customHeight="1" thickBot="1">
      <c r="A16" s="65">
        <v>41</v>
      </c>
      <c r="B16" s="69" t="s">
        <v>73</v>
      </c>
      <c r="C16" s="3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1</v>
      </c>
      <c r="P16" s="10"/>
      <c r="Q16" s="10"/>
      <c r="R16" s="10"/>
      <c r="S16" s="10"/>
      <c r="T16" s="10"/>
      <c r="U16" s="10">
        <v>185.01</v>
      </c>
      <c r="V16" s="10">
        <f t="shared" si="0"/>
        <v>190.01</v>
      </c>
      <c r="W16" s="18">
        <f t="shared" si="1"/>
        <v>1990</v>
      </c>
      <c r="X16" s="8">
        <f t="shared" si="2"/>
        <v>8</v>
      </c>
      <c r="Y16" s="8">
        <v>20</v>
      </c>
      <c r="Z16" s="8">
        <v>10</v>
      </c>
      <c r="AA16" s="10"/>
      <c r="AB16" s="10"/>
      <c r="AC16" s="10"/>
      <c r="AD16" s="10">
        <v>20</v>
      </c>
      <c r="AE16" s="10"/>
      <c r="AF16" s="10">
        <v>300</v>
      </c>
      <c r="AG16" s="10"/>
      <c r="AH16" s="10"/>
      <c r="AI16" s="10">
        <v>700</v>
      </c>
      <c r="AJ16" s="10"/>
      <c r="AK16" s="10"/>
      <c r="AL16" s="10"/>
      <c r="AM16" s="10"/>
      <c r="AN16" s="10">
        <v>183.9</v>
      </c>
      <c r="AO16" s="15">
        <f t="shared" si="3"/>
        <v>-33.900000000000006</v>
      </c>
      <c r="AP16" s="15"/>
      <c r="AQ16" s="15">
        <f t="shared" si="4"/>
        <v>1016.1</v>
      </c>
      <c r="AR16" s="8">
        <f t="shared" si="5"/>
        <v>10</v>
      </c>
      <c r="AS16" s="15">
        <f t="shared" si="6"/>
        <v>3006.1</v>
      </c>
      <c r="AT16" s="8">
        <f t="shared" si="7"/>
        <v>7</v>
      </c>
      <c r="AZ16" s="38">
        <v>4</v>
      </c>
      <c r="BA16" s="37">
        <v>250</v>
      </c>
    </row>
    <row r="17" spans="1:53" ht="12.75" customHeight="1">
      <c r="A17" s="63">
        <v>56</v>
      </c>
      <c r="B17" s="66" t="s">
        <v>130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v>178.68</v>
      </c>
      <c r="V17" s="10">
        <f t="shared" si="0"/>
        <v>178.68</v>
      </c>
      <c r="W17" s="18">
        <f t="shared" si="1"/>
        <v>2216.5999999999995</v>
      </c>
      <c r="X17" s="8">
        <f t="shared" si="2"/>
        <v>4</v>
      </c>
      <c r="Y17" s="8"/>
      <c r="Z17" s="8"/>
      <c r="AA17" s="10">
        <v>20</v>
      </c>
      <c r="AB17" s="10">
        <v>500</v>
      </c>
      <c r="AC17" s="10">
        <v>60</v>
      </c>
      <c r="AD17" s="10"/>
      <c r="AE17" s="10"/>
      <c r="AF17" s="10"/>
      <c r="AG17" s="10"/>
      <c r="AH17" s="10">
        <v>80</v>
      </c>
      <c r="AI17" s="10">
        <v>350</v>
      </c>
      <c r="AJ17" s="10">
        <v>-350</v>
      </c>
      <c r="AK17" s="10">
        <v>10</v>
      </c>
      <c r="AL17" s="10">
        <v>20</v>
      </c>
      <c r="AM17" s="10">
        <v>10</v>
      </c>
      <c r="AN17" s="10">
        <v>182.2</v>
      </c>
      <c r="AO17" s="15">
        <f t="shared" si="3"/>
        <v>-32.19999999999999</v>
      </c>
      <c r="AP17" s="15"/>
      <c r="AQ17" s="15">
        <f t="shared" si="4"/>
        <v>667.8</v>
      </c>
      <c r="AR17" s="8">
        <f t="shared" si="5"/>
        <v>14</v>
      </c>
      <c r="AS17" s="15">
        <f t="shared" si="6"/>
        <v>2884.3999999999996</v>
      </c>
      <c r="AT17" s="8">
        <f t="shared" si="7"/>
        <v>8</v>
      </c>
      <c r="AZ17" s="36">
        <v>5</v>
      </c>
      <c r="BA17" s="37">
        <v>30</v>
      </c>
    </row>
    <row r="18" spans="1:53" ht="12.75" customHeight="1">
      <c r="A18" s="63">
        <v>42</v>
      </c>
      <c r="B18" s="64" t="s">
        <v>76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205.26</v>
      </c>
      <c r="V18" s="10">
        <f t="shared" si="0"/>
        <v>205.26</v>
      </c>
      <c r="W18" s="18">
        <f t="shared" si="1"/>
        <v>1685</v>
      </c>
      <c r="X18" s="8">
        <f t="shared" si="2"/>
        <v>10</v>
      </c>
      <c r="Y18" s="8"/>
      <c r="Z18" s="8">
        <v>10</v>
      </c>
      <c r="AA18" s="10"/>
      <c r="AB18" s="10"/>
      <c r="AC18" s="10"/>
      <c r="AD18" s="10"/>
      <c r="AE18" s="10"/>
      <c r="AF18" s="10">
        <v>300</v>
      </c>
      <c r="AG18" s="10"/>
      <c r="AH18" s="10"/>
      <c r="AI18" s="10">
        <v>700</v>
      </c>
      <c r="AJ18" s="10"/>
      <c r="AK18" s="10"/>
      <c r="AL18" s="10"/>
      <c r="AM18" s="10"/>
      <c r="AN18" s="10">
        <v>182.99</v>
      </c>
      <c r="AO18" s="15">
        <f t="shared" si="3"/>
        <v>-32.99000000000001</v>
      </c>
      <c r="AP18" s="15"/>
      <c r="AQ18" s="15">
        <f t="shared" si="4"/>
        <v>977.01</v>
      </c>
      <c r="AR18" s="8">
        <f t="shared" si="5"/>
        <v>12</v>
      </c>
      <c r="AS18" s="15">
        <f t="shared" si="6"/>
        <v>2662.01</v>
      </c>
      <c r="AT18" s="8">
        <f t="shared" si="7"/>
        <v>9</v>
      </c>
      <c r="AZ18" s="36">
        <v>6</v>
      </c>
      <c r="BA18" s="37">
        <v>10</v>
      </c>
    </row>
    <row r="19" spans="1:53" ht="12.75" customHeight="1">
      <c r="A19" s="63">
        <v>38</v>
      </c>
      <c r="B19" s="64" t="s">
        <v>61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v>212.05</v>
      </c>
      <c r="V19" s="10">
        <f t="shared" si="0"/>
        <v>212.05</v>
      </c>
      <c r="W19" s="18">
        <f t="shared" si="1"/>
        <v>1549.1999999999996</v>
      </c>
      <c r="X19" s="8">
        <f t="shared" si="2"/>
        <v>12</v>
      </c>
      <c r="Y19" s="8">
        <v>20</v>
      </c>
      <c r="Z19" s="8"/>
      <c r="AA19" s="10"/>
      <c r="AB19" s="10"/>
      <c r="AC19" s="10"/>
      <c r="AD19" s="10">
        <v>10</v>
      </c>
      <c r="AE19" s="10">
        <v>120</v>
      </c>
      <c r="AF19" s="10">
        <v>600</v>
      </c>
      <c r="AG19" s="10">
        <v>20</v>
      </c>
      <c r="AH19" s="10"/>
      <c r="AI19" s="10">
        <v>350</v>
      </c>
      <c r="AJ19" s="10"/>
      <c r="AK19" s="10"/>
      <c r="AL19" s="10"/>
      <c r="AM19" s="10"/>
      <c r="AN19" s="10">
        <v>187.61</v>
      </c>
      <c r="AO19" s="15">
        <f t="shared" si="3"/>
        <v>-37.610000000000014</v>
      </c>
      <c r="AP19" s="15"/>
      <c r="AQ19" s="15">
        <f t="shared" si="4"/>
        <v>1082.3899999999999</v>
      </c>
      <c r="AR19" s="8">
        <f t="shared" si="5"/>
        <v>8</v>
      </c>
      <c r="AS19" s="15">
        <f t="shared" si="6"/>
        <v>2631.5899999999992</v>
      </c>
      <c r="AT19" s="8">
        <f t="shared" si="7"/>
        <v>10</v>
      </c>
      <c r="AZ19" s="36">
        <v>7</v>
      </c>
      <c r="BA19" s="37">
        <v>60</v>
      </c>
    </row>
    <row r="20" spans="1:53" ht="12.75" customHeight="1">
      <c r="A20" s="63">
        <v>3</v>
      </c>
      <c r="B20" s="64" t="s">
        <v>64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174.33</v>
      </c>
      <c r="V20" s="10">
        <f t="shared" si="0"/>
        <v>174.33</v>
      </c>
      <c r="W20" s="18">
        <f t="shared" si="1"/>
        <v>2303.5999999999995</v>
      </c>
      <c r="X20" s="8">
        <f t="shared" si="2"/>
        <v>2</v>
      </c>
      <c r="Y20" s="8"/>
      <c r="Z20" s="8">
        <v>10</v>
      </c>
      <c r="AA20" s="10"/>
      <c r="AB20" s="10">
        <v>500</v>
      </c>
      <c r="AC20" s="10">
        <v>30</v>
      </c>
      <c r="AD20" s="10">
        <v>20</v>
      </c>
      <c r="AE20" s="10">
        <v>60</v>
      </c>
      <c r="AF20" s="10"/>
      <c r="AG20" s="10"/>
      <c r="AH20" s="10">
        <v>10</v>
      </c>
      <c r="AI20" s="10"/>
      <c r="AJ20" s="10">
        <v>-350</v>
      </c>
      <c r="AK20" s="10">
        <v>10</v>
      </c>
      <c r="AL20" s="10"/>
      <c r="AM20" s="10">
        <v>10</v>
      </c>
      <c r="AN20" s="10">
        <v>154.23</v>
      </c>
      <c r="AO20" s="15">
        <f t="shared" si="3"/>
        <v>-4.22999999999999</v>
      </c>
      <c r="AP20" s="15"/>
      <c r="AQ20" s="15">
        <f t="shared" si="4"/>
        <v>295.77</v>
      </c>
      <c r="AR20" s="8">
        <f t="shared" si="5"/>
        <v>17</v>
      </c>
      <c r="AS20" s="15">
        <f t="shared" si="6"/>
        <v>2599.3699999999994</v>
      </c>
      <c r="AT20" s="8">
        <f t="shared" si="7"/>
        <v>11</v>
      </c>
      <c r="AZ20" s="38">
        <v>8</v>
      </c>
      <c r="BA20" s="37">
        <v>300</v>
      </c>
    </row>
    <row r="21" spans="1:53" ht="12.75" customHeight="1">
      <c r="A21" s="63">
        <v>53</v>
      </c>
      <c r="B21" s="64" t="s">
        <v>137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/>
      <c r="P21" s="10"/>
      <c r="Q21" s="10"/>
      <c r="R21" s="10"/>
      <c r="S21" s="10"/>
      <c r="T21" s="10"/>
      <c r="U21" s="10">
        <v>186.74</v>
      </c>
      <c r="V21" s="10">
        <f t="shared" si="0"/>
        <v>191.74</v>
      </c>
      <c r="W21" s="18">
        <f t="shared" si="1"/>
        <v>1955.3999999999996</v>
      </c>
      <c r="X21" s="8">
        <f t="shared" si="2"/>
        <v>9</v>
      </c>
      <c r="Y21" s="8">
        <v>20</v>
      </c>
      <c r="Z21" s="8"/>
      <c r="AA21" s="10">
        <v>20</v>
      </c>
      <c r="AB21" s="10">
        <v>500</v>
      </c>
      <c r="AC21" s="10"/>
      <c r="AD21" s="10"/>
      <c r="AE21" s="10"/>
      <c r="AF21" s="10"/>
      <c r="AG21" s="10"/>
      <c r="AH21" s="10"/>
      <c r="AI21" s="10">
        <v>350</v>
      </c>
      <c r="AJ21" s="10">
        <v>-350</v>
      </c>
      <c r="AK21" s="10"/>
      <c r="AL21" s="10">
        <v>40</v>
      </c>
      <c r="AM21" s="10">
        <v>20</v>
      </c>
      <c r="AN21" s="10">
        <v>166.81</v>
      </c>
      <c r="AO21" s="15">
        <f t="shared" si="3"/>
        <v>-16.810000000000002</v>
      </c>
      <c r="AP21" s="15"/>
      <c r="AQ21" s="15">
        <f t="shared" si="4"/>
        <v>583.19</v>
      </c>
      <c r="AR21" s="8">
        <f t="shared" si="5"/>
        <v>15</v>
      </c>
      <c r="AS21" s="15">
        <f t="shared" si="6"/>
        <v>2538.5899999999997</v>
      </c>
      <c r="AT21" s="8">
        <f t="shared" si="7"/>
        <v>12</v>
      </c>
      <c r="AZ21" s="36">
        <v>10</v>
      </c>
      <c r="BA21" s="37">
        <v>10</v>
      </c>
    </row>
    <row r="22" spans="1:53" ht="12.75" customHeight="1">
      <c r="A22" s="63">
        <v>55</v>
      </c>
      <c r="B22" s="64" t="s">
        <v>128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v>223.48</v>
      </c>
      <c r="V22" s="10">
        <f t="shared" si="0"/>
        <v>223.48</v>
      </c>
      <c r="W22" s="18">
        <f t="shared" si="1"/>
        <v>1320.6</v>
      </c>
      <c r="X22" s="8">
        <f t="shared" si="2"/>
        <v>15</v>
      </c>
      <c r="Y22" s="8">
        <v>20</v>
      </c>
      <c r="Z22" s="8">
        <v>10</v>
      </c>
      <c r="AA22" s="10">
        <v>20</v>
      </c>
      <c r="AB22" s="10">
        <v>250</v>
      </c>
      <c r="AC22" s="10">
        <v>30</v>
      </c>
      <c r="AD22" s="10"/>
      <c r="AE22" s="10"/>
      <c r="AF22" s="10"/>
      <c r="AG22" s="10"/>
      <c r="AH22" s="10"/>
      <c r="AI22" s="10">
        <v>700</v>
      </c>
      <c r="AJ22" s="10"/>
      <c r="AK22" s="10"/>
      <c r="AL22" s="10">
        <v>20</v>
      </c>
      <c r="AM22" s="10"/>
      <c r="AN22" s="10">
        <v>159.17</v>
      </c>
      <c r="AO22" s="15">
        <f t="shared" si="3"/>
        <v>-9.169999999999987</v>
      </c>
      <c r="AP22" s="15"/>
      <c r="AQ22" s="15">
        <f t="shared" si="4"/>
        <v>1040.83</v>
      </c>
      <c r="AR22" s="8">
        <f t="shared" si="5"/>
        <v>9</v>
      </c>
      <c r="AS22" s="15">
        <f t="shared" si="6"/>
        <v>2361.43</v>
      </c>
      <c r="AT22" s="8">
        <f t="shared" si="7"/>
        <v>13</v>
      </c>
      <c r="AZ22" s="38">
        <v>11</v>
      </c>
      <c r="BA22" s="37" t="s">
        <v>34</v>
      </c>
    </row>
    <row r="23" spans="1:53" ht="12.75" customHeight="1">
      <c r="A23" s="63">
        <v>50</v>
      </c>
      <c r="B23" s="64" t="s">
        <v>109</v>
      </c>
      <c r="C23" s="10"/>
      <c r="D23" s="10"/>
      <c r="E23" s="10"/>
      <c r="F23" s="10"/>
      <c r="G23" s="10"/>
      <c r="H23" s="10"/>
      <c r="I23" s="10"/>
      <c r="J23" s="10"/>
      <c r="K23" s="10"/>
      <c r="L23" s="10">
        <v>1</v>
      </c>
      <c r="M23" s="10"/>
      <c r="N23" s="10"/>
      <c r="O23" s="10"/>
      <c r="P23" s="10"/>
      <c r="Q23" s="10"/>
      <c r="R23" s="10"/>
      <c r="S23" s="10"/>
      <c r="T23" s="10"/>
      <c r="U23" s="10">
        <v>229.79</v>
      </c>
      <c r="V23" s="10">
        <f t="shared" si="0"/>
        <v>234.79</v>
      </c>
      <c r="W23" s="18">
        <f t="shared" si="1"/>
        <v>1094.4</v>
      </c>
      <c r="X23" s="8">
        <f t="shared" si="2"/>
        <v>18</v>
      </c>
      <c r="Y23" s="8">
        <v>20</v>
      </c>
      <c r="Z23" s="8"/>
      <c r="AA23" s="10"/>
      <c r="AB23" s="10"/>
      <c r="AC23" s="10"/>
      <c r="AD23" s="10">
        <v>10</v>
      </c>
      <c r="AE23" s="10">
        <v>120</v>
      </c>
      <c r="AF23" s="10">
        <v>300</v>
      </c>
      <c r="AG23" s="10">
        <v>20</v>
      </c>
      <c r="AH23" s="10">
        <v>80</v>
      </c>
      <c r="AI23" s="10">
        <v>700</v>
      </c>
      <c r="AJ23" s="10"/>
      <c r="AK23" s="10"/>
      <c r="AL23" s="10"/>
      <c r="AM23" s="10"/>
      <c r="AN23" s="10">
        <v>162.83</v>
      </c>
      <c r="AO23" s="15">
        <f t="shared" si="3"/>
        <v>-12.830000000000013</v>
      </c>
      <c r="AP23" s="15"/>
      <c r="AQ23" s="15">
        <f t="shared" si="4"/>
        <v>1237.17</v>
      </c>
      <c r="AR23" s="8">
        <f t="shared" si="5"/>
        <v>7</v>
      </c>
      <c r="AS23" s="15">
        <f t="shared" si="6"/>
        <v>2331.57</v>
      </c>
      <c r="AT23" s="8">
        <f t="shared" si="7"/>
        <v>14</v>
      </c>
      <c r="AZ23" s="36">
        <v>12</v>
      </c>
      <c r="BA23" s="37">
        <v>10</v>
      </c>
    </row>
    <row r="24" spans="1:53" ht="12.75" customHeight="1">
      <c r="A24" s="63">
        <v>46</v>
      </c>
      <c r="B24" s="64" t="s">
        <v>96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1</v>
      </c>
      <c r="Q24" s="10"/>
      <c r="R24" s="10"/>
      <c r="S24" s="10"/>
      <c r="T24" s="10"/>
      <c r="U24" s="10">
        <v>210.08</v>
      </c>
      <c r="V24" s="10">
        <f t="shared" si="0"/>
        <v>215.08</v>
      </c>
      <c r="W24" s="18">
        <f t="shared" si="1"/>
        <v>1488.5999999999995</v>
      </c>
      <c r="X24" s="8">
        <f t="shared" si="2"/>
        <v>13</v>
      </c>
      <c r="Y24" s="8">
        <v>20</v>
      </c>
      <c r="Z24" s="8"/>
      <c r="AA24" s="10"/>
      <c r="AB24" s="10">
        <v>250</v>
      </c>
      <c r="AC24" s="10"/>
      <c r="AD24" s="10">
        <v>20</v>
      </c>
      <c r="AE24" s="10">
        <v>120</v>
      </c>
      <c r="AF24" s="10">
        <v>300</v>
      </c>
      <c r="AG24" s="10">
        <v>40</v>
      </c>
      <c r="AH24" s="10"/>
      <c r="AI24" s="10"/>
      <c r="AJ24" s="10"/>
      <c r="AK24" s="10"/>
      <c r="AL24" s="10">
        <v>20</v>
      </c>
      <c r="AM24" s="10">
        <v>10</v>
      </c>
      <c r="AN24" s="10">
        <v>166.81</v>
      </c>
      <c r="AO24" s="15">
        <f t="shared" si="3"/>
        <v>-16.810000000000002</v>
      </c>
      <c r="AP24" s="15"/>
      <c r="AQ24" s="15">
        <f t="shared" si="4"/>
        <v>763.19</v>
      </c>
      <c r="AR24" s="8">
        <f t="shared" si="5"/>
        <v>13</v>
      </c>
      <c r="AS24" s="15">
        <f t="shared" si="6"/>
        <v>2251.7899999999995</v>
      </c>
      <c r="AT24" s="8">
        <f t="shared" si="7"/>
        <v>15</v>
      </c>
      <c r="AZ24" s="36">
        <v>14</v>
      </c>
      <c r="BA24" s="37">
        <v>10</v>
      </c>
    </row>
    <row r="25" spans="1:46" ht="12.75" customHeight="1">
      <c r="A25" s="63">
        <v>52</v>
      </c>
      <c r="B25" s="64" t="s">
        <v>115</v>
      </c>
      <c r="C25" s="10"/>
      <c r="D25" s="10"/>
      <c r="E25" s="10"/>
      <c r="F25" s="10"/>
      <c r="G25" s="10"/>
      <c r="H25" s="10"/>
      <c r="I25" s="10"/>
      <c r="J25" s="10"/>
      <c r="K25" s="10"/>
      <c r="L25" s="10">
        <v>1</v>
      </c>
      <c r="M25" s="10"/>
      <c r="N25" s="10"/>
      <c r="O25" s="10"/>
      <c r="P25" s="10"/>
      <c r="Q25" s="10"/>
      <c r="R25" s="10"/>
      <c r="S25" s="10">
        <v>20</v>
      </c>
      <c r="T25" s="10"/>
      <c r="U25" s="10">
        <v>209.2</v>
      </c>
      <c r="V25" s="10">
        <f t="shared" si="0"/>
        <v>234.2</v>
      </c>
      <c r="W25" s="18">
        <f t="shared" si="1"/>
        <v>1106.2</v>
      </c>
      <c r="X25" s="8">
        <f t="shared" si="2"/>
        <v>17</v>
      </c>
      <c r="Y25" s="8"/>
      <c r="Z25" s="8"/>
      <c r="AA25" s="10">
        <v>20</v>
      </c>
      <c r="AB25" s="10">
        <v>250</v>
      </c>
      <c r="AC25" s="10"/>
      <c r="AD25" s="10">
        <v>20</v>
      </c>
      <c r="AE25" s="10">
        <v>120</v>
      </c>
      <c r="AF25" s="10">
        <v>600</v>
      </c>
      <c r="AG25" s="10"/>
      <c r="AH25" s="10"/>
      <c r="AI25" s="10"/>
      <c r="AJ25" s="10"/>
      <c r="AK25" s="10"/>
      <c r="AL25" s="10"/>
      <c r="AM25" s="10"/>
      <c r="AN25" s="10">
        <v>156.79</v>
      </c>
      <c r="AO25" s="15">
        <f t="shared" si="3"/>
        <v>-6.789999999999992</v>
      </c>
      <c r="AP25" s="15"/>
      <c r="AQ25" s="15">
        <f t="shared" si="4"/>
        <v>1003.21</v>
      </c>
      <c r="AR25" s="8">
        <f t="shared" si="5"/>
        <v>11</v>
      </c>
      <c r="AS25" s="15">
        <f t="shared" si="6"/>
        <v>2109.41</v>
      </c>
      <c r="AT25" s="8">
        <f t="shared" si="7"/>
        <v>16</v>
      </c>
    </row>
    <row r="26" spans="1:46" ht="12.75" customHeight="1">
      <c r="A26" s="63">
        <v>39</v>
      </c>
      <c r="B26" s="64" t="s">
        <v>66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229.35</v>
      </c>
      <c r="V26" s="10">
        <f t="shared" si="0"/>
        <v>229.35</v>
      </c>
      <c r="W26" s="18">
        <f t="shared" si="1"/>
        <v>1203.1999999999998</v>
      </c>
      <c r="X26" s="8">
        <f t="shared" si="2"/>
        <v>16</v>
      </c>
      <c r="Y26" s="8"/>
      <c r="Z26" s="8"/>
      <c r="AA26" s="10"/>
      <c r="AB26" s="10"/>
      <c r="AC26" s="10"/>
      <c r="AD26" s="10"/>
      <c r="AE26" s="10">
        <v>60</v>
      </c>
      <c r="AF26" s="10">
        <v>300</v>
      </c>
      <c r="AG26" s="10"/>
      <c r="AH26" s="10">
        <v>80</v>
      </c>
      <c r="AI26" s="10">
        <v>350</v>
      </c>
      <c r="AJ26" s="10">
        <v>-350</v>
      </c>
      <c r="AK26" s="10"/>
      <c r="AL26" s="10"/>
      <c r="AM26" s="10"/>
      <c r="AN26" s="10">
        <v>206.43</v>
      </c>
      <c r="AO26" s="15">
        <f t="shared" si="3"/>
        <v>-56.43000000000001</v>
      </c>
      <c r="AP26" s="15"/>
      <c r="AQ26" s="15">
        <f t="shared" si="4"/>
        <v>383.57</v>
      </c>
      <c r="AR26" s="8">
        <f t="shared" si="5"/>
        <v>16</v>
      </c>
      <c r="AS26" s="15">
        <f t="shared" si="6"/>
        <v>1586.7699999999998</v>
      </c>
      <c r="AT26" s="8">
        <f t="shared" si="7"/>
        <v>17</v>
      </c>
    </row>
    <row r="27" spans="1:46" ht="12.75" customHeight="1">
      <c r="A27" s="63">
        <v>47</v>
      </c>
      <c r="B27" s="64" t="s">
        <v>136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215.19</v>
      </c>
      <c r="V27" s="10">
        <f t="shared" si="0"/>
        <v>215.19</v>
      </c>
      <c r="W27" s="18">
        <f t="shared" si="1"/>
        <v>1486.3999999999999</v>
      </c>
      <c r="X27" s="8">
        <f t="shared" si="2"/>
        <v>14</v>
      </c>
      <c r="Y27" s="8">
        <v>20</v>
      </c>
      <c r="Z27" s="8"/>
      <c r="AA27" s="10"/>
      <c r="AB27" s="10"/>
      <c r="AC27" s="10"/>
      <c r="AD27" s="10">
        <v>10</v>
      </c>
      <c r="AE27" s="10">
        <v>60</v>
      </c>
      <c r="AF27" s="10">
        <v>300</v>
      </c>
      <c r="AG27" s="10"/>
      <c r="AH27" s="10"/>
      <c r="AI27" s="10"/>
      <c r="AJ27" s="10">
        <v>-350</v>
      </c>
      <c r="AK27" s="10"/>
      <c r="AL27" s="10"/>
      <c r="AM27" s="10"/>
      <c r="AN27" s="10">
        <v>155.8</v>
      </c>
      <c r="AO27" s="15">
        <f t="shared" si="3"/>
        <v>-5.800000000000011</v>
      </c>
      <c r="AP27" s="15"/>
      <c r="AQ27" s="15">
        <f t="shared" si="4"/>
        <v>34.19999999999999</v>
      </c>
      <c r="AR27" s="8">
        <f t="shared" si="5"/>
        <v>18</v>
      </c>
      <c r="AS27" s="15">
        <f t="shared" si="6"/>
        <v>1520.6</v>
      </c>
      <c r="AT27" s="8">
        <f t="shared" si="7"/>
        <v>18</v>
      </c>
    </row>
    <row r="29" spans="1:46" ht="12.75" customHeight="1">
      <c r="A29" s="63">
        <v>2</v>
      </c>
      <c r="B29" s="64" t="s">
        <v>59</v>
      </c>
      <c r="C29" s="119" t="s">
        <v>144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0"/>
      <c r="R29" s="10"/>
      <c r="S29" s="10"/>
      <c r="T29" s="10"/>
      <c r="U29" s="10"/>
      <c r="V29" s="10">
        <f>(SUM(C29:P29))*5+SUM(Q29:U29)</f>
        <v>0</v>
      </c>
      <c r="W29" s="18"/>
      <c r="X29" s="10"/>
      <c r="Y29" s="10">
        <v>20</v>
      </c>
      <c r="Z29" s="10"/>
      <c r="AA29" s="10"/>
      <c r="AB29" s="10"/>
      <c r="AC29" s="10"/>
      <c r="AD29" s="10"/>
      <c r="AE29" s="10">
        <v>60</v>
      </c>
      <c r="AF29" s="10">
        <v>600</v>
      </c>
      <c r="AG29" s="10"/>
      <c r="AH29" s="10">
        <v>80</v>
      </c>
      <c r="AI29" s="10">
        <v>700</v>
      </c>
      <c r="AJ29" s="10"/>
      <c r="AK29" s="10"/>
      <c r="AL29" s="10"/>
      <c r="AM29" s="10"/>
      <c r="AN29" s="10">
        <v>174</v>
      </c>
      <c r="AO29" s="15">
        <f>IF(AN29&gt;0,$A$3-AN29,0)</f>
        <v>-24</v>
      </c>
      <c r="AP29" s="15"/>
      <c r="AQ29" s="15">
        <f>SUM(Y29:AM29)+AO29-AP29</f>
        <v>1436</v>
      </c>
      <c r="AR29" s="10"/>
      <c r="AS29" s="15"/>
      <c r="AT29" s="10"/>
    </row>
    <row r="30" spans="1:53" ht="12.75" customHeight="1">
      <c r="A30" s="63">
        <v>49</v>
      </c>
      <c r="B30" s="64" t="s">
        <v>105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v>226.92</v>
      </c>
      <c r="V30" s="10">
        <f>(SUM(C30:P30))*5+SUM(Q30:U30)</f>
        <v>226.92</v>
      </c>
      <c r="W30" s="18"/>
      <c r="X30" s="8"/>
      <c r="Y30" s="89" t="s">
        <v>151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10"/>
      <c r="AO30" s="15">
        <f>IF(AN30&gt;0,$A$3-AN30,0)</f>
        <v>0</v>
      </c>
      <c r="AP30" s="15"/>
      <c r="AQ30" s="15">
        <f>SUM(Y30:AM30)+AO30-AP30</f>
        <v>0</v>
      </c>
      <c r="AR30" s="8"/>
      <c r="AS30" s="15"/>
      <c r="AT30" s="8"/>
      <c r="AZ30" s="36">
        <v>9</v>
      </c>
      <c r="BA30" s="37">
        <v>20</v>
      </c>
    </row>
    <row r="31" spans="1:53" ht="12.75" customHeight="1">
      <c r="A31" s="63">
        <v>100</v>
      </c>
      <c r="B31" s="64" t="s">
        <v>122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v>1</v>
      </c>
      <c r="N31" s="10"/>
      <c r="O31" s="10"/>
      <c r="P31" s="10"/>
      <c r="Q31" s="10"/>
      <c r="R31" s="10"/>
      <c r="S31" s="10"/>
      <c r="T31" s="10"/>
      <c r="U31" s="10">
        <v>231.78</v>
      </c>
      <c r="V31" s="10">
        <f>(SUM(C31:P31))*5+SUM(Q31:U31)</f>
        <v>236.78</v>
      </c>
      <c r="W31" s="18"/>
      <c r="X31" s="8"/>
      <c r="Y31" s="89" t="s">
        <v>151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10"/>
      <c r="AO31" s="15">
        <f>IF(AN31&gt;0,$A$3-AN31,0)</f>
        <v>0</v>
      </c>
      <c r="AP31" s="15"/>
      <c r="AQ31" s="15">
        <f>SUM(Y31:AM31)+AO31-AP31</f>
        <v>0</v>
      </c>
      <c r="AR31" s="8"/>
      <c r="AS31" s="15">
        <f>W31+AQ31</f>
        <v>0</v>
      </c>
      <c r="AT31" s="8"/>
      <c r="AZ31" s="36">
        <v>13</v>
      </c>
      <c r="BA31" s="37">
        <v>20</v>
      </c>
    </row>
    <row r="33" spans="1:46" ht="12.75">
      <c r="A33" s="63">
        <v>1</v>
      </c>
      <c r="B33" s="62" t="s">
        <v>156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>
        <v>238</v>
      </c>
      <c r="V33" s="10">
        <v>238</v>
      </c>
      <c r="W33" s="18"/>
      <c r="X33" s="10"/>
      <c r="Y33" s="10"/>
      <c r="Z33" s="10">
        <v>10</v>
      </c>
      <c r="AA33" s="10">
        <v>40</v>
      </c>
      <c r="AB33" s="10"/>
      <c r="AC33" s="10"/>
      <c r="AD33" s="10"/>
      <c r="AE33" s="10">
        <v>60</v>
      </c>
      <c r="AF33" s="10">
        <v>300</v>
      </c>
      <c r="AG33" s="10">
        <v>40</v>
      </c>
      <c r="AH33" s="10"/>
      <c r="AI33" s="10">
        <v>350</v>
      </c>
      <c r="AJ33" s="10">
        <v>-350</v>
      </c>
      <c r="AK33" s="10"/>
      <c r="AL33" s="10"/>
      <c r="AM33" s="10"/>
      <c r="AN33" s="10">
        <v>180.13</v>
      </c>
      <c r="AO33" s="15">
        <f>IF(AN33&gt;0,$A$3-AN33,0)</f>
        <v>-30.129999999999995</v>
      </c>
      <c r="AP33" s="15"/>
      <c r="AQ33" s="15">
        <f>SUM(Y33:AM33)+AO33-AP33</f>
        <v>419.87</v>
      </c>
      <c r="AR33" s="10"/>
      <c r="AS33" s="15">
        <f>W33+AQ33</f>
        <v>419.87</v>
      </c>
      <c r="AT33" s="10"/>
    </row>
    <row r="37" ht="12.75">
      <c r="B37" s="77" t="s">
        <v>79</v>
      </c>
    </row>
    <row r="38" ht="15.75">
      <c r="B38" s="78" t="s">
        <v>147</v>
      </c>
    </row>
    <row r="39" ht="15.75">
      <c r="B39" s="78" t="s">
        <v>148</v>
      </c>
    </row>
    <row r="40" ht="15.75">
      <c r="B40" s="78" t="s">
        <v>80</v>
      </c>
    </row>
    <row r="41" ht="15.75">
      <c r="B41" s="79" t="s">
        <v>149</v>
      </c>
    </row>
  </sheetData>
  <mergeCells count="28">
    <mergeCell ref="AS4:AS9"/>
    <mergeCell ref="AT4:AT9"/>
    <mergeCell ref="W4:W9"/>
    <mergeCell ref="X4:X9"/>
    <mergeCell ref="AP4:AP9"/>
    <mergeCell ref="AQ4:AQ9"/>
    <mergeCell ref="AO5:AO9"/>
    <mergeCell ref="AR4:AR9"/>
    <mergeCell ref="Z7:Z9"/>
    <mergeCell ref="Y6:AM6"/>
    <mergeCell ref="AH7:AH9"/>
    <mergeCell ref="Q7:T7"/>
    <mergeCell ref="AI7:AJ7"/>
    <mergeCell ref="AK7:AK9"/>
    <mergeCell ref="AL7:AL9"/>
    <mergeCell ref="Y7:Y9"/>
    <mergeCell ref="AG7:AG9"/>
    <mergeCell ref="AD7:AD9"/>
    <mergeCell ref="AE7:AE9"/>
    <mergeCell ref="C29:P29"/>
    <mergeCell ref="Y30:AM30"/>
    <mergeCell ref="Y31:AM31"/>
    <mergeCell ref="AM7:AM9"/>
    <mergeCell ref="C8:P8"/>
    <mergeCell ref="AB7:AB9"/>
    <mergeCell ref="AC7:AC9"/>
    <mergeCell ref="AF7:AF9"/>
    <mergeCell ref="AA7:AA9"/>
  </mergeCells>
  <printOptions/>
  <pageMargins left="0.1968503937007874" right="0.1968503937007874" top="0.1968503937007874" bottom="0.3937007874015748" header="0" footer="0"/>
  <pageSetup fitToHeight="1" fitToWidth="1" horizontalDpi="600" verticalDpi="600" orientation="landscape" paperSize="9" scale="74" r:id="rId2"/>
  <headerFooter alignWithMargins="0">
    <oddFooter>&amp;LMen.ver. WAAL &amp; LINGE&amp;CDEIL oktober 2009&amp;Rwww.waalenlinge.nl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16"/>
  <sheetViews>
    <sheetView showZeros="0" zoomScaleSheetLayoutView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0" sqref="B10:B11"/>
    </sheetView>
  </sheetViews>
  <sheetFormatPr defaultColWidth="9.140625" defaultRowHeight="12.75"/>
  <cols>
    <col min="1" max="1" width="4.7109375" style="42" customWidth="1"/>
    <col min="2" max="2" width="17.140625" style="54" customWidth="1"/>
    <col min="3" max="14" width="2.7109375" style="4" customWidth="1"/>
    <col min="15" max="18" width="3.7109375" style="4" customWidth="1"/>
    <col min="19" max="19" width="5.28125" style="4" customWidth="1"/>
    <col min="20" max="20" width="6.28125" style="4" customWidth="1"/>
    <col min="21" max="21" width="3.57421875" style="4" customWidth="1"/>
    <col min="22" max="33" width="2.7109375" style="4" customWidth="1"/>
    <col min="34" max="37" width="3.7109375" style="4" customWidth="1"/>
    <col min="38" max="38" width="5.28125" style="4" customWidth="1"/>
    <col min="39" max="39" width="6.28125" style="4" customWidth="1"/>
    <col min="40" max="40" width="3.57421875" style="4" customWidth="1"/>
    <col min="41" max="41" width="6.28125" style="42" customWidth="1"/>
    <col min="42" max="42" width="3.8515625" style="4" customWidth="1"/>
    <col min="43" max="16384" width="9.140625" style="4" customWidth="1"/>
  </cols>
  <sheetData>
    <row r="4" spans="1:42" ht="45.75" customHeight="1">
      <c r="A4" s="1"/>
      <c r="B4" s="4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4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"/>
      <c r="AI4" s="2"/>
      <c r="AJ4" s="2"/>
      <c r="AK4" s="2"/>
      <c r="AL4" s="2"/>
      <c r="AM4" s="2"/>
      <c r="AN4" s="41"/>
      <c r="AP4" s="41"/>
    </row>
    <row r="5" spans="1:43" ht="45" customHeight="1">
      <c r="A5" s="1"/>
      <c r="B5" s="43"/>
      <c r="C5" s="70" t="s">
        <v>49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75" t="s">
        <v>50</v>
      </c>
      <c r="V5" s="73" t="s">
        <v>51</v>
      </c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5" t="s">
        <v>52</v>
      </c>
      <c r="AP5" s="75" t="s">
        <v>53</v>
      </c>
      <c r="AQ5" s="6"/>
    </row>
    <row r="6" spans="1:42" ht="28.5" customHeight="1">
      <c r="A6" s="1"/>
      <c r="B6" s="43"/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  <c r="U6" s="7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2"/>
      <c r="AI6" s="2"/>
      <c r="AJ6" s="2"/>
      <c r="AK6" s="2"/>
      <c r="AL6" s="2"/>
      <c r="AM6" s="2"/>
      <c r="AN6" s="75"/>
      <c r="AO6" s="5"/>
      <c r="AP6" s="75"/>
    </row>
    <row r="7" spans="1:42" ht="33" customHeight="1">
      <c r="A7" s="118" t="s">
        <v>4</v>
      </c>
      <c r="B7" s="44"/>
      <c r="C7" s="116" t="s">
        <v>54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00" t="s">
        <v>0</v>
      </c>
      <c r="P7" s="101"/>
      <c r="Q7" s="101"/>
      <c r="R7" s="102"/>
      <c r="S7" s="6"/>
      <c r="T7" s="7" t="s">
        <v>55</v>
      </c>
      <c r="U7" s="75"/>
      <c r="V7" s="116" t="s">
        <v>54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00" t="s">
        <v>0</v>
      </c>
      <c r="AI7" s="101"/>
      <c r="AJ7" s="101"/>
      <c r="AK7" s="102"/>
      <c r="AL7" s="6"/>
      <c r="AM7" s="5" t="s">
        <v>56</v>
      </c>
      <c r="AN7" s="75"/>
      <c r="AO7" s="28" t="s">
        <v>57</v>
      </c>
      <c r="AP7" s="75"/>
    </row>
    <row r="8" spans="1:42" ht="15.75" customHeight="1">
      <c r="A8" s="118"/>
      <c r="B8" s="44"/>
      <c r="C8" s="116" t="s">
        <v>58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27"/>
      <c r="P8" s="28"/>
      <c r="Q8" s="28"/>
      <c r="R8" s="29"/>
      <c r="S8" s="3" t="s">
        <v>2</v>
      </c>
      <c r="T8" s="7" t="s">
        <v>3</v>
      </c>
      <c r="U8" s="75"/>
      <c r="V8" s="116" t="s">
        <v>58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27"/>
      <c r="AI8" s="28"/>
      <c r="AJ8" s="28"/>
      <c r="AK8" s="29"/>
      <c r="AL8" s="3" t="s">
        <v>2</v>
      </c>
      <c r="AM8" s="5" t="s">
        <v>3</v>
      </c>
      <c r="AN8" s="75"/>
      <c r="AO8" s="2" t="s">
        <v>3</v>
      </c>
      <c r="AP8" s="75"/>
    </row>
    <row r="9" spans="1:42" ht="12.75" customHeight="1">
      <c r="A9" s="118"/>
      <c r="B9" s="44" t="s">
        <v>5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9" t="s">
        <v>153</v>
      </c>
      <c r="P9" s="9" t="s">
        <v>32</v>
      </c>
      <c r="Q9" s="9" t="s">
        <v>26</v>
      </c>
      <c r="R9" s="9" t="s">
        <v>6</v>
      </c>
      <c r="S9" s="7" t="s">
        <v>7</v>
      </c>
      <c r="T9" s="20" t="s">
        <v>8</v>
      </c>
      <c r="U9" s="76"/>
      <c r="V9" s="8">
        <v>1</v>
      </c>
      <c r="W9" s="8">
        <v>2</v>
      </c>
      <c r="X9" s="8">
        <v>3</v>
      </c>
      <c r="Y9" s="8">
        <v>4</v>
      </c>
      <c r="Z9" s="8">
        <v>5</v>
      </c>
      <c r="AA9" s="8">
        <v>6</v>
      </c>
      <c r="AB9" s="8">
        <v>7</v>
      </c>
      <c r="AC9" s="8">
        <v>8</v>
      </c>
      <c r="AD9" s="8">
        <v>9</v>
      </c>
      <c r="AE9" s="8">
        <v>10</v>
      </c>
      <c r="AF9" s="8">
        <v>11</v>
      </c>
      <c r="AG9" s="8">
        <v>12</v>
      </c>
      <c r="AH9" s="9" t="s">
        <v>153</v>
      </c>
      <c r="AI9" s="9" t="s">
        <v>32</v>
      </c>
      <c r="AJ9" s="9" t="s">
        <v>26</v>
      </c>
      <c r="AK9" s="9" t="s">
        <v>6</v>
      </c>
      <c r="AL9" s="7" t="s">
        <v>7</v>
      </c>
      <c r="AM9" s="20" t="s">
        <v>8</v>
      </c>
      <c r="AN9" s="76"/>
      <c r="AO9" s="21" t="s">
        <v>8</v>
      </c>
      <c r="AP9" s="76"/>
    </row>
    <row r="10" spans="1:42" s="49" customFormat="1" ht="15.75" customHeight="1">
      <c r="A10" s="55">
        <v>97</v>
      </c>
      <c r="B10" s="56" t="s">
        <v>101</v>
      </c>
      <c r="C10" s="35"/>
      <c r="D10" s="10"/>
      <c r="E10" s="35"/>
      <c r="F10" s="10"/>
      <c r="G10" s="35"/>
      <c r="H10" s="10"/>
      <c r="I10" s="35"/>
      <c r="J10" s="10"/>
      <c r="K10" s="35"/>
      <c r="L10" s="10"/>
      <c r="M10" s="35"/>
      <c r="N10" s="35"/>
      <c r="O10" s="10"/>
      <c r="P10" s="35"/>
      <c r="Q10" s="10"/>
      <c r="R10" s="35"/>
      <c r="S10" s="50">
        <v>164.52</v>
      </c>
      <c r="T10" s="10">
        <f aca="true" t="shared" si="0" ref="T10:T16">(SUM(C10:N10))*5+SUM(O10:S10)</f>
        <v>164.52</v>
      </c>
      <c r="U10" s="8">
        <f aca="true" t="shared" si="1" ref="U10:U15">RANK(T10,$T$10:$T$15,1)</f>
        <v>1</v>
      </c>
      <c r="V10" s="35"/>
      <c r="W10" s="10"/>
      <c r="X10" s="35">
        <v>1</v>
      </c>
      <c r="Y10" s="10"/>
      <c r="Z10" s="35"/>
      <c r="AA10" s="10"/>
      <c r="AB10" s="35">
        <v>1</v>
      </c>
      <c r="AC10" s="10">
        <v>1</v>
      </c>
      <c r="AD10" s="35"/>
      <c r="AE10" s="10"/>
      <c r="AF10" s="35"/>
      <c r="AG10" s="35"/>
      <c r="AH10" s="10"/>
      <c r="AI10" s="35"/>
      <c r="AJ10" s="10"/>
      <c r="AK10" s="35"/>
      <c r="AL10" s="50">
        <v>164.66</v>
      </c>
      <c r="AM10" s="10">
        <f aca="true" t="shared" si="2" ref="AM10:AM16">(SUM(V10:AG10))*5+SUM(AH10:AL10)</f>
        <v>179.66</v>
      </c>
      <c r="AN10" s="8">
        <f>RANK(AM10,$AM$10:$AM$15,1)</f>
        <v>2</v>
      </c>
      <c r="AO10" s="10">
        <f aca="true" t="shared" si="3" ref="AO10:AO16">T10+AM10</f>
        <v>344.18</v>
      </c>
      <c r="AP10" s="8">
        <f aca="true" t="shared" si="4" ref="AP10:AP15">RANK(AO10,$AO$10:$AO$15,1)</f>
        <v>1</v>
      </c>
    </row>
    <row r="11" spans="1:42" ht="15">
      <c r="A11" s="55">
        <v>99</v>
      </c>
      <c r="B11" s="57" t="s">
        <v>103</v>
      </c>
      <c r="C11" s="3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50">
        <v>167.65</v>
      </c>
      <c r="T11" s="10">
        <f t="shared" si="0"/>
        <v>167.65</v>
      </c>
      <c r="U11" s="8">
        <f t="shared" si="1"/>
        <v>2</v>
      </c>
      <c r="V11" s="10"/>
      <c r="W11" s="10">
        <v>1</v>
      </c>
      <c r="X11" s="10"/>
      <c r="Y11" s="10"/>
      <c r="Z11" s="10"/>
      <c r="AA11" s="10"/>
      <c r="AB11" s="10"/>
      <c r="AC11" s="10"/>
      <c r="AD11" s="10">
        <v>1</v>
      </c>
      <c r="AE11" s="10"/>
      <c r="AF11" s="10"/>
      <c r="AG11" s="10">
        <v>1</v>
      </c>
      <c r="AH11" s="10"/>
      <c r="AI11" s="10"/>
      <c r="AJ11" s="10"/>
      <c r="AK11" s="10"/>
      <c r="AL11" s="50">
        <v>168.28</v>
      </c>
      <c r="AM11" s="10">
        <f t="shared" si="2"/>
        <v>183.28</v>
      </c>
      <c r="AN11" s="8">
        <f>RANK(AM11,$AM$10:$AM$16,1)</f>
        <v>4</v>
      </c>
      <c r="AO11" s="10">
        <f t="shared" si="3"/>
        <v>350.93</v>
      </c>
      <c r="AP11" s="8">
        <f t="shared" si="4"/>
        <v>2</v>
      </c>
    </row>
    <row r="12" spans="1:42" ht="15">
      <c r="A12" s="55">
        <v>98</v>
      </c>
      <c r="B12" s="61" t="s">
        <v>102</v>
      </c>
      <c r="C12" s="35"/>
      <c r="D12" s="10"/>
      <c r="E12" s="10"/>
      <c r="F12" s="10"/>
      <c r="G12" s="10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>
        <v>5</v>
      </c>
      <c r="S12" s="50">
        <v>176.44</v>
      </c>
      <c r="T12" s="10">
        <f t="shared" si="0"/>
        <v>186.44</v>
      </c>
      <c r="U12" s="8">
        <f t="shared" si="1"/>
        <v>3</v>
      </c>
      <c r="V12" s="10"/>
      <c r="W12" s="10"/>
      <c r="X12" s="10"/>
      <c r="Y12" s="10"/>
      <c r="Z12" s="10"/>
      <c r="AA12" s="10"/>
      <c r="AB12" s="10"/>
      <c r="AC12" s="10"/>
      <c r="AD12" s="10">
        <v>1</v>
      </c>
      <c r="AE12" s="10"/>
      <c r="AF12" s="10"/>
      <c r="AG12" s="10">
        <v>1</v>
      </c>
      <c r="AH12" s="10"/>
      <c r="AI12" s="10"/>
      <c r="AJ12" s="10"/>
      <c r="AK12" s="11"/>
      <c r="AL12" s="50">
        <v>162.41</v>
      </c>
      <c r="AM12" s="10">
        <f t="shared" si="2"/>
        <v>172.41</v>
      </c>
      <c r="AN12" s="8">
        <f>RANK(AM12,$AM$10:$AM$15,1)</f>
        <v>1</v>
      </c>
      <c r="AO12" s="10">
        <f t="shared" si="3"/>
        <v>358.85</v>
      </c>
      <c r="AP12" s="8">
        <f t="shared" si="4"/>
        <v>3</v>
      </c>
    </row>
    <row r="13" spans="1:42" ht="15">
      <c r="A13" s="55">
        <v>95</v>
      </c>
      <c r="B13" s="60" t="s">
        <v>93</v>
      </c>
      <c r="C13" s="3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5</v>
      </c>
      <c r="R13" s="10"/>
      <c r="S13" s="50">
        <v>210.55</v>
      </c>
      <c r="T13" s="10">
        <f t="shared" si="0"/>
        <v>215.55</v>
      </c>
      <c r="U13" s="8">
        <f t="shared" si="1"/>
        <v>4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50">
        <v>186.86</v>
      </c>
      <c r="AM13" s="10">
        <f t="shared" si="2"/>
        <v>186.86</v>
      </c>
      <c r="AN13" s="8">
        <f>RANK(AM13,$AM$10:$AM$15,1)</f>
        <v>4</v>
      </c>
      <c r="AO13" s="10">
        <f t="shared" si="3"/>
        <v>402.41</v>
      </c>
      <c r="AP13" s="8">
        <f t="shared" si="4"/>
        <v>4</v>
      </c>
    </row>
    <row r="14" spans="1:42" ht="15">
      <c r="A14" s="55">
        <v>96</v>
      </c>
      <c r="B14" s="58" t="s">
        <v>99</v>
      </c>
      <c r="C14" s="3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50">
        <v>228.01</v>
      </c>
      <c r="T14" s="10">
        <f t="shared" si="0"/>
        <v>228.01</v>
      </c>
      <c r="U14" s="8">
        <f t="shared" si="1"/>
        <v>5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50">
        <v>249.57</v>
      </c>
      <c r="AM14" s="10">
        <f t="shared" si="2"/>
        <v>249.57</v>
      </c>
      <c r="AN14" s="8">
        <f>RANK(AM14,$AM$10:$AM$15,1)</f>
        <v>6</v>
      </c>
      <c r="AO14" s="10">
        <f t="shared" si="3"/>
        <v>477.58</v>
      </c>
      <c r="AP14" s="8">
        <f t="shared" si="4"/>
        <v>5</v>
      </c>
    </row>
    <row r="15" spans="1:42" ht="15">
      <c r="A15" s="55">
        <v>94</v>
      </c>
      <c r="B15" s="59" t="s">
        <v>88</v>
      </c>
      <c r="C15" s="45"/>
      <c r="D15" s="46"/>
      <c r="E15" s="46"/>
      <c r="F15" s="46"/>
      <c r="G15" s="46"/>
      <c r="H15" s="46"/>
      <c r="I15" s="46"/>
      <c r="J15" s="46">
        <v>1</v>
      </c>
      <c r="K15" s="46"/>
      <c r="L15" s="46"/>
      <c r="M15" s="46">
        <v>2</v>
      </c>
      <c r="N15" s="46"/>
      <c r="O15" s="46"/>
      <c r="P15" s="46"/>
      <c r="Q15" s="46"/>
      <c r="R15" s="46"/>
      <c r="S15" s="47">
        <v>249.88</v>
      </c>
      <c r="T15" s="46">
        <f t="shared" si="0"/>
        <v>264.88</v>
      </c>
      <c r="U15" s="48">
        <f t="shared" si="1"/>
        <v>6</v>
      </c>
      <c r="V15" s="46"/>
      <c r="W15" s="46"/>
      <c r="X15" s="46"/>
      <c r="Y15" s="46"/>
      <c r="Z15" s="46">
        <v>1</v>
      </c>
      <c r="AA15" s="46"/>
      <c r="AB15" s="46"/>
      <c r="AC15" s="46">
        <v>1</v>
      </c>
      <c r="AD15" s="46"/>
      <c r="AE15" s="46"/>
      <c r="AF15" s="46"/>
      <c r="AG15" s="46"/>
      <c r="AH15" s="46"/>
      <c r="AI15" s="46"/>
      <c r="AJ15" s="46"/>
      <c r="AK15" s="46"/>
      <c r="AL15" s="47">
        <v>207.11</v>
      </c>
      <c r="AM15" s="46">
        <f t="shared" si="2"/>
        <v>217.11</v>
      </c>
      <c r="AN15" s="48">
        <f>RANK(AM15,$AM$10:$AM$15,1)</f>
        <v>5</v>
      </c>
      <c r="AO15" s="46">
        <f t="shared" si="3"/>
        <v>481.99</v>
      </c>
      <c r="AP15" s="48">
        <f t="shared" si="4"/>
        <v>6</v>
      </c>
    </row>
    <row r="16" spans="1:42" ht="12.75">
      <c r="A16" s="51"/>
      <c r="B16" s="5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3"/>
      <c r="T16" s="2">
        <f t="shared" si="0"/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53"/>
      <c r="AM16" s="2">
        <f t="shared" si="2"/>
        <v>0</v>
      </c>
      <c r="AN16" s="2"/>
      <c r="AO16" s="2">
        <f t="shared" si="3"/>
        <v>0</v>
      </c>
      <c r="AP16" s="2"/>
    </row>
  </sheetData>
  <mergeCells count="13">
    <mergeCell ref="C5:T5"/>
    <mergeCell ref="V5:AM5"/>
    <mergeCell ref="C6:T6"/>
    <mergeCell ref="U5:U9"/>
    <mergeCell ref="AN5:AN9"/>
    <mergeCell ref="AP5:AP9"/>
    <mergeCell ref="V7:AG7"/>
    <mergeCell ref="AH7:AK7"/>
    <mergeCell ref="V8:AG8"/>
    <mergeCell ref="A7:A9"/>
    <mergeCell ref="O7:R7"/>
    <mergeCell ref="C8:N8"/>
    <mergeCell ref="C7:N7"/>
  </mergeCells>
  <printOptions/>
  <pageMargins left="0.1968503937007874" right="0.1968503937007874" top="0.1968503937007874" bottom="0.3937007874015748" header="0" footer="0"/>
  <pageSetup fitToHeight="1" fitToWidth="1" horizontalDpi="600" verticalDpi="600" orientation="landscape" paperSize="9" scale="93" r:id="rId2"/>
  <headerFooter alignWithMargins="0">
    <oddFooter>&amp;LMen.ver. WAAL &amp; LINGE&amp;CDEIL oktober 2009&amp;Rwww.waalenlinge.nl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44"/>
  <sheetViews>
    <sheetView showZeros="0" view="pageBreakPreview" zoomScaleSheetLayoutView="10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20" sqref="AB20:AF45"/>
    </sheetView>
  </sheetViews>
  <sheetFormatPr defaultColWidth="9.140625" defaultRowHeight="12.75"/>
  <cols>
    <col min="1" max="1" width="6.28125" style="4" customWidth="1"/>
    <col min="2" max="2" width="21.8515625" style="4" customWidth="1"/>
    <col min="3" max="14" width="2.7109375" style="4" customWidth="1"/>
    <col min="15" max="15" width="4.28125" style="4" customWidth="1"/>
    <col min="16" max="16" width="4.140625" style="4" customWidth="1"/>
    <col min="17" max="17" width="4.28125" style="4" customWidth="1"/>
    <col min="18" max="18" width="5.28125" style="4" customWidth="1"/>
    <col min="19" max="19" width="7.140625" style="4" customWidth="1"/>
    <col min="20" max="20" width="7.421875" style="4" customWidth="1"/>
    <col min="21" max="21" width="5.28125" style="4" customWidth="1"/>
    <col min="22" max="33" width="4.28125" style="4" customWidth="1"/>
    <col min="34" max="16384" width="9.140625" style="4" customWidth="1"/>
  </cols>
  <sheetData>
    <row r="1" spans="1:2" ht="12.75">
      <c r="A1" s="4">
        <v>2500</v>
      </c>
      <c r="B1" s="4" t="s">
        <v>9</v>
      </c>
    </row>
    <row r="2" spans="1:2" ht="12.75">
      <c r="A2" s="4">
        <v>20</v>
      </c>
      <c r="B2" s="4" t="s">
        <v>10</v>
      </c>
    </row>
    <row r="3" spans="1:2" ht="12.75">
      <c r="A3" s="4">
        <v>150</v>
      </c>
      <c r="B3" s="4" t="s">
        <v>14</v>
      </c>
    </row>
    <row r="4" spans="1:21" ht="15.75" customHeight="1">
      <c r="A4" s="26"/>
      <c r="B4" s="1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3"/>
      <c r="U4" s="86"/>
    </row>
    <row r="5" spans="1:21" ht="83.25" customHeight="1">
      <c r="A5" s="26"/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3"/>
      <c r="U5" s="98" t="s">
        <v>16</v>
      </c>
    </row>
    <row r="6" spans="1:21" ht="21" customHeight="1">
      <c r="A6" s="26"/>
      <c r="B6" s="1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"/>
      <c r="P6" s="2"/>
      <c r="Q6" s="2"/>
      <c r="R6" s="2"/>
      <c r="S6" s="2"/>
      <c r="T6" s="3"/>
      <c r="U6" s="98"/>
    </row>
    <row r="7" spans="1:21" ht="33" customHeight="1">
      <c r="A7" s="120" t="s">
        <v>4</v>
      </c>
      <c r="B7" s="1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00" t="s">
        <v>0</v>
      </c>
      <c r="P7" s="101"/>
      <c r="Q7" s="101"/>
      <c r="R7" s="102"/>
      <c r="S7" s="6"/>
      <c r="T7" s="12"/>
      <c r="U7" s="98"/>
    </row>
    <row r="8" spans="1:21" ht="15.75" customHeight="1">
      <c r="A8" s="120"/>
      <c r="B8" s="17"/>
      <c r="C8" s="105" t="s">
        <v>159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0"/>
      <c r="P8" s="101"/>
      <c r="Q8" s="101"/>
      <c r="R8" s="102"/>
      <c r="S8" s="3" t="s">
        <v>2</v>
      </c>
      <c r="T8" s="5" t="s">
        <v>3</v>
      </c>
      <c r="U8" s="98"/>
    </row>
    <row r="9" spans="1:21" ht="12.75" customHeight="1">
      <c r="A9" s="121"/>
      <c r="B9" s="21" t="s">
        <v>5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25" t="s">
        <v>153</v>
      </c>
      <c r="P9" s="25" t="s">
        <v>32</v>
      </c>
      <c r="Q9" s="25" t="s">
        <v>26</v>
      </c>
      <c r="R9" s="25" t="s">
        <v>6</v>
      </c>
      <c r="S9" s="8" t="s">
        <v>7</v>
      </c>
      <c r="T9" s="20" t="s">
        <v>8</v>
      </c>
      <c r="U9" s="98"/>
    </row>
    <row r="10" spans="1:21" s="6" customFormat="1" ht="12.75" customHeight="1">
      <c r="A10" s="19"/>
      <c r="B10" s="2"/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2"/>
      <c r="P10" s="22"/>
      <c r="Q10" s="22"/>
      <c r="R10" s="22"/>
      <c r="S10" s="2"/>
      <c r="T10" s="2"/>
      <c r="U10" s="87"/>
    </row>
    <row r="11" spans="1:21" s="6" customFormat="1" ht="12.75" customHeight="1">
      <c r="A11" s="19"/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2"/>
      <c r="P11" s="22"/>
      <c r="Q11" s="22"/>
      <c r="R11" s="22"/>
      <c r="S11" s="2"/>
      <c r="T11" s="2"/>
      <c r="U11" s="13"/>
    </row>
    <row r="12" spans="1:29" ht="12.75">
      <c r="A12" s="23"/>
      <c r="B12" s="64" t="s">
        <v>65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/>
      <c r="P12" s="10"/>
      <c r="Q12" s="10"/>
      <c r="R12" s="10"/>
      <c r="S12" s="24">
        <v>143.6</v>
      </c>
      <c r="T12" s="24">
        <f aca="true" t="shared" si="0" ref="T12:T17">(SUM(C12:N12))*5+SUM(O12:S12)</f>
        <v>143.6</v>
      </c>
      <c r="U12" s="10">
        <f aca="true" t="shared" si="1" ref="U12:U17">RANK(T12,$T$12:$T$17,1)</f>
        <v>1</v>
      </c>
      <c r="AB12"/>
      <c r="AC12" s="84" t="s">
        <v>152</v>
      </c>
    </row>
    <row r="13" spans="1:29" ht="12.75">
      <c r="A13" s="23"/>
      <c r="B13" s="64" t="s">
        <v>85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24">
        <v>157.47</v>
      </c>
      <c r="T13" s="24">
        <f t="shared" si="0"/>
        <v>157.47</v>
      </c>
      <c r="U13" s="10">
        <f t="shared" si="1"/>
        <v>2</v>
      </c>
      <c r="AB13" s="83">
        <v>0.7916666666666666</v>
      </c>
      <c r="AC13" s="81" t="s">
        <v>73</v>
      </c>
    </row>
    <row r="14" spans="1:29" ht="12.75">
      <c r="A14" s="10"/>
      <c r="B14" s="64" t="s">
        <v>70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4">
        <v>159.45</v>
      </c>
      <c r="T14" s="24">
        <f t="shared" si="0"/>
        <v>159.45</v>
      </c>
      <c r="U14" s="10">
        <f t="shared" si="1"/>
        <v>3</v>
      </c>
      <c r="AB14" s="83"/>
      <c r="AC14" s="81" t="s">
        <v>71</v>
      </c>
    </row>
    <row r="15" spans="1:29" ht="12.75">
      <c r="A15" s="10"/>
      <c r="B15" s="64" t="s">
        <v>124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v>1</v>
      </c>
      <c r="N15" s="10"/>
      <c r="O15" s="10"/>
      <c r="P15" s="10"/>
      <c r="Q15" s="10"/>
      <c r="R15" s="10"/>
      <c r="S15" s="24">
        <v>163.69</v>
      </c>
      <c r="T15" s="24">
        <f t="shared" si="0"/>
        <v>168.69</v>
      </c>
      <c r="U15" s="10">
        <f t="shared" si="1"/>
        <v>4</v>
      </c>
      <c r="AB15" s="83"/>
      <c r="AC15" s="81" t="s">
        <v>125</v>
      </c>
    </row>
    <row r="16" spans="1:29" ht="12.75">
      <c r="A16" s="23"/>
      <c r="B16" s="64" t="s">
        <v>118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4">
        <v>170.14</v>
      </c>
      <c r="T16" s="24">
        <f t="shared" si="0"/>
        <v>170.14</v>
      </c>
      <c r="U16" s="10">
        <f t="shared" si="1"/>
        <v>5</v>
      </c>
      <c r="AB16" s="83"/>
      <c r="AC16" s="81" t="s">
        <v>91</v>
      </c>
    </row>
    <row r="17" spans="1:29" ht="12.75">
      <c r="A17" s="23"/>
      <c r="B17" s="64" t="s">
        <v>121</v>
      </c>
      <c r="C17" s="10"/>
      <c r="D17" s="10"/>
      <c r="E17" s="10"/>
      <c r="F17" s="10"/>
      <c r="G17" s="10"/>
      <c r="H17" s="10">
        <v>1</v>
      </c>
      <c r="I17" s="10">
        <v>1</v>
      </c>
      <c r="J17" s="10"/>
      <c r="K17" s="10"/>
      <c r="L17" s="10"/>
      <c r="M17" s="10"/>
      <c r="N17" s="10"/>
      <c r="O17" s="10"/>
      <c r="P17" s="10"/>
      <c r="Q17" s="10"/>
      <c r="R17" s="10"/>
      <c r="S17" s="24">
        <v>179.35</v>
      </c>
      <c r="T17" s="24">
        <f t="shared" si="0"/>
        <v>189.35</v>
      </c>
      <c r="U17" s="10">
        <f t="shared" si="1"/>
        <v>6</v>
      </c>
      <c r="AB17" s="83"/>
      <c r="AC17" s="81" t="s">
        <v>86</v>
      </c>
    </row>
    <row r="18" spans="1:29" ht="12.75">
      <c r="A18" s="80"/>
      <c r="B18" s="8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"/>
      <c r="P18" s="2"/>
      <c r="Q18" s="2"/>
      <c r="R18" s="2"/>
      <c r="S18" s="88"/>
      <c r="T18" s="88"/>
      <c r="U18" s="2"/>
      <c r="AB18" s="83"/>
      <c r="AC18" s="81"/>
    </row>
    <row r="19" spans="1:21" ht="12.75">
      <c r="A19" s="23"/>
      <c r="B19" s="64" t="s">
        <v>89</v>
      </c>
      <c r="C19" s="89" t="s">
        <v>154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10"/>
      <c r="P19" s="10"/>
      <c r="Q19" s="10"/>
      <c r="R19" s="10"/>
      <c r="S19" s="24"/>
      <c r="T19" s="24">
        <f>(SUM(C19:N19))*5+SUM(O19:S19)</f>
        <v>0</v>
      </c>
      <c r="U19" s="10">
        <v>7</v>
      </c>
    </row>
    <row r="20" spans="28:29" ht="12.75">
      <c r="AB20" s="83"/>
      <c r="AC20" s="81"/>
    </row>
    <row r="21" spans="1:29" ht="12.75">
      <c r="A21" s="19"/>
      <c r="B21" s="2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2"/>
      <c r="P21" s="22"/>
      <c r="Q21" s="22"/>
      <c r="R21" s="22"/>
      <c r="S21" s="2"/>
      <c r="T21" s="2"/>
      <c r="U21" s="13"/>
      <c r="AB21" s="83"/>
      <c r="AC21" s="81"/>
    </row>
    <row r="22" spans="1:29" ht="12.75">
      <c r="A22" s="23"/>
      <c r="B22" s="64" t="s">
        <v>125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157.48</v>
      </c>
      <c r="T22" s="24">
        <f aca="true" t="shared" si="2" ref="T22:T28">(SUM(C22:N22))*5+SUM(O22:S22)</f>
        <v>157.48</v>
      </c>
      <c r="U22" s="10">
        <f aca="true" t="shared" si="3" ref="U22:U28">RANK(T22,$T$22:$T$28,1)</f>
        <v>1</v>
      </c>
      <c r="AB22" s="83"/>
      <c r="AC22" s="81"/>
    </row>
    <row r="23" spans="1:29" ht="12.75">
      <c r="A23" s="10"/>
      <c r="B23" s="64" t="s">
        <v>69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159.84</v>
      </c>
      <c r="T23" s="24">
        <f t="shared" si="2"/>
        <v>159.84</v>
      </c>
      <c r="U23" s="10">
        <f t="shared" si="3"/>
        <v>2</v>
      </c>
      <c r="AB23" s="83"/>
      <c r="AC23" s="81"/>
    </row>
    <row r="24" spans="1:29" ht="12.75">
      <c r="A24" s="10"/>
      <c r="B24" s="64" t="s">
        <v>112</v>
      </c>
      <c r="C24" s="14"/>
      <c r="D24" s="14"/>
      <c r="E24" s="14"/>
      <c r="F24" s="14"/>
      <c r="G24" s="14"/>
      <c r="H24" s="14"/>
      <c r="I24" s="14"/>
      <c r="J24" s="14"/>
      <c r="K24" s="14">
        <v>1</v>
      </c>
      <c r="L24" s="14"/>
      <c r="M24" s="14"/>
      <c r="N24" s="14"/>
      <c r="O24" s="10"/>
      <c r="P24" s="10"/>
      <c r="Q24" s="10"/>
      <c r="R24" s="11"/>
      <c r="S24" s="10">
        <v>159.94</v>
      </c>
      <c r="T24" s="24">
        <f t="shared" si="2"/>
        <v>164.94</v>
      </c>
      <c r="U24" s="10">
        <f t="shared" si="3"/>
        <v>3</v>
      </c>
      <c r="AB24" s="83"/>
      <c r="AC24" s="81"/>
    </row>
    <row r="25" spans="1:29" ht="12.75">
      <c r="A25" s="10"/>
      <c r="B25" s="64" t="s">
        <v>86</v>
      </c>
      <c r="C25" s="10"/>
      <c r="D25" s="10"/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162.34</v>
      </c>
      <c r="T25" s="24">
        <f t="shared" si="2"/>
        <v>167.34</v>
      </c>
      <c r="U25" s="10">
        <f t="shared" si="3"/>
        <v>4</v>
      </c>
      <c r="AB25" s="83"/>
      <c r="AC25" s="81"/>
    </row>
    <row r="26" spans="1:29" ht="12.75">
      <c r="A26" s="23"/>
      <c r="B26" s="64" t="s">
        <v>71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170.06</v>
      </c>
      <c r="T26" s="24">
        <f t="shared" si="2"/>
        <v>170.06</v>
      </c>
      <c r="U26" s="10">
        <f t="shared" si="3"/>
        <v>5</v>
      </c>
      <c r="AB26" s="83"/>
      <c r="AC26" s="81"/>
    </row>
    <row r="27" spans="1:29" ht="12.75">
      <c r="A27" s="23"/>
      <c r="B27" s="64" t="s">
        <v>73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v>1</v>
      </c>
      <c r="O27" s="10"/>
      <c r="P27" s="10"/>
      <c r="Q27" s="10"/>
      <c r="R27" s="10"/>
      <c r="S27" s="10">
        <v>165.47</v>
      </c>
      <c r="T27" s="24">
        <f t="shared" si="2"/>
        <v>170.47</v>
      </c>
      <c r="U27" s="10">
        <f t="shared" si="3"/>
        <v>6</v>
      </c>
      <c r="AB27"/>
      <c r="AC27"/>
    </row>
    <row r="28" spans="1:29" ht="12.75">
      <c r="A28" s="23"/>
      <c r="B28" s="64" t="s">
        <v>91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v>1</v>
      </c>
      <c r="O28" s="10"/>
      <c r="P28" s="10"/>
      <c r="Q28" s="10"/>
      <c r="R28" s="10"/>
      <c r="S28" s="10">
        <v>172.6</v>
      </c>
      <c r="T28" s="24">
        <f t="shared" si="2"/>
        <v>177.6</v>
      </c>
      <c r="U28" s="10">
        <f t="shared" si="3"/>
        <v>7</v>
      </c>
      <c r="AB28"/>
      <c r="AC28" s="82"/>
    </row>
    <row r="29" spans="28:29" ht="12.75">
      <c r="AB29"/>
      <c r="AC29" s="82"/>
    </row>
    <row r="30" spans="1:29" ht="12.75">
      <c r="A30" s="19"/>
      <c r="B30" s="2" t="s">
        <v>29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2"/>
      <c r="P30" s="22"/>
      <c r="Q30" s="22"/>
      <c r="R30" s="22"/>
      <c r="S30" s="2"/>
      <c r="T30" s="2"/>
      <c r="U30" s="13"/>
      <c r="AB30"/>
      <c r="AC30" s="84"/>
    </row>
    <row r="31" spans="1:29" ht="12.75">
      <c r="A31" s="23"/>
      <c r="B31" s="64" t="s">
        <v>68</v>
      </c>
      <c r="C31" s="10"/>
      <c r="D31" s="10">
        <v>1</v>
      </c>
      <c r="E31" s="10"/>
      <c r="F31" s="10">
        <v>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149.45</v>
      </c>
      <c r="T31" s="24">
        <f>(SUM(C31:N31))*5+SUM(O31:S31)</f>
        <v>159.45</v>
      </c>
      <c r="U31" s="10">
        <f>RANK(T31,$T$31:$T$35,1)</f>
        <v>1</v>
      </c>
      <c r="AB31" s="83"/>
      <c r="AC31" s="81"/>
    </row>
    <row r="32" spans="1:29" ht="12.75">
      <c r="A32" s="23"/>
      <c r="B32" s="64" t="s">
        <v>117</v>
      </c>
      <c r="C32" s="14"/>
      <c r="D32" s="14"/>
      <c r="E32" s="14"/>
      <c r="F32" s="14"/>
      <c r="G32" s="14"/>
      <c r="H32" s="14"/>
      <c r="I32" s="14">
        <v>1</v>
      </c>
      <c r="J32" s="14"/>
      <c r="K32" s="14"/>
      <c r="L32" s="14"/>
      <c r="M32" s="14"/>
      <c r="N32" s="14"/>
      <c r="O32" s="10"/>
      <c r="P32" s="10"/>
      <c r="Q32" s="10"/>
      <c r="R32" s="10"/>
      <c r="S32" s="10">
        <v>155.76</v>
      </c>
      <c r="T32" s="24">
        <f>(SUM(C32:N32))*5+SUM(O32:S32)</f>
        <v>160.76</v>
      </c>
      <c r="U32" s="10">
        <f>RANK(T32,$T$31:$T$35,1)</f>
        <v>2</v>
      </c>
      <c r="AB32" s="83"/>
      <c r="AC32" s="81"/>
    </row>
    <row r="33" spans="1:29" ht="12.75">
      <c r="A33" s="23"/>
      <c r="B33" s="64" t="s">
        <v>83</v>
      </c>
      <c r="C33" s="10"/>
      <c r="D33" s="10"/>
      <c r="E33" s="10"/>
      <c r="F33" s="10">
        <v>1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0">
        <v>152.35</v>
      </c>
      <c r="T33" s="24">
        <f>(SUM(C33:N33))*5+SUM(O33:S33)</f>
        <v>162.35</v>
      </c>
      <c r="U33" s="10">
        <f>RANK(T33,$T$31:$T$35,1)</f>
        <v>3</v>
      </c>
      <c r="AB33" s="83"/>
      <c r="AC33" s="81"/>
    </row>
    <row r="34" spans="1:29" ht="12.75">
      <c r="A34" s="23"/>
      <c r="B34" s="64" t="s">
        <v>100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v>162.87</v>
      </c>
      <c r="T34" s="24">
        <f>(SUM(C34:N34))*5+SUM(O34:S34)</f>
        <v>162.87</v>
      </c>
      <c r="U34" s="10">
        <f>RANK(T34,$T$31:$T$35,1)</f>
        <v>4</v>
      </c>
      <c r="AB34" s="83"/>
      <c r="AC34" s="81"/>
    </row>
    <row r="35" spans="1:29" ht="12.75">
      <c r="A35" s="23"/>
      <c r="B35" s="64" t="s">
        <v>107</v>
      </c>
      <c r="C35" s="10"/>
      <c r="D35" s="10"/>
      <c r="E35" s="10"/>
      <c r="F35" s="10"/>
      <c r="G35" s="10"/>
      <c r="H35" s="10"/>
      <c r="I35" s="10">
        <v>1</v>
      </c>
      <c r="J35" s="10"/>
      <c r="K35" s="10">
        <v>1</v>
      </c>
      <c r="L35" s="10"/>
      <c r="M35" s="10"/>
      <c r="N35" s="10"/>
      <c r="O35" s="10"/>
      <c r="P35" s="10"/>
      <c r="Q35" s="10"/>
      <c r="R35" s="10"/>
      <c r="S35" s="10">
        <v>173.26</v>
      </c>
      <c r="T35" s="24">
        <f>(SUM(C35:N35))*5+SUM(O35:S35)</f>
        <v>183.26</v>
      </c>
      <c r="U35" s="10">
        <f>RANK(T35,$T$31:$T$35,1)</f>
        <v>5</v>
      </c>
      <c r="AB35" s="83"/>
      <c r="AC35" s="81"/>
    </row>
    <row r="36" spans="28:29" ht="12.75">
      <c r="AB36" s="83"/>
      <c r="AC36" s="81"/>
    </row>
    <row r="37" spans="1:29" ht="12.75">
      <c r="A37" s="19"/>
      <c r="B37" s="2" t="s">
        <v>30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2"/>
      <c r="P37" s="22"/>
      <c r="Q37" s="22"/>
      <c r="R37" s="22"/>
      <c r="S37" s="2"/>
      <c r="T37" s="2"/>
      <c r="U37" s="13"/>
      <c r="AB37" s="83"/>
      <c r="AC37" s="81"/>
    </row>
    <row r="38" spans="1:29" ht="12.75">
      <c r="A38" s="23"/>
      <c r="B38" s="64" t="s">
        <v>131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v>136.71</v>
      </c>
      <c r="T38" s="24">
        <f aca="true" t="shared" si="4" ref="T38:T44">(SUM(C38:N38))*5+SUM(O38:S38)</f>
        <v>136.71</v>
      </c>
      <c r="U38" s="10">
        <f aca="true" t="shared" si="5" ref="U38:U44">RANK(T38,$T$38:$T$44,1)</f>
        <v>1</v>
      </c>
      <c r="AB38" s="83"/>
      <c r="AC38"/>
    </row>
    <row r="39" spans="1:29" ht="12.75">
      <c r="A39" s="23"/>
      <c r="B39" s="64" t="s">
        <v>106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147.67</v>
      </c>
      <c r="T39" s="24">
        <f t="shared" si="4"/>
        <v>147.67</v>
      </c>
      <c r="U39" s="10">
        <f t="shared" si="5"/>
        <v>2</v>
      </c>
      <c r="AB39"/>
      <c r="AC39" s="84"/>
    </row>
    <row r="40" spans="1:29" ht="12.75">
      <c r="A40" s="23"/>
      <c r="B40" s="64" t="s">
        <v>140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150.24</v>
      </c>
      <c r="T40" s="24">
        <f t="shared" si="4"/>
        <v>150.24</v>
      </c>
      <c r="U40" s="10">
        <f t="shared" si="5"/>
        <v>3</v>
      </c>
      <c r="AB40" s="83"/>
      <c r="AC40" s="81"/>
    </row>
    <row r="41" spans="1:29" ht="12.75">
      <c r="A41" s="23"/>
      <c r="B41" s="64" t="s">
        <v>132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153.58</v>
      </c>
      <c r="T41" s="24">
        <f t="shared" si="4"/>
        <v>153.58</v>
      </c>
      <c r="U41" s="10">
        <f t="shared" si="5"/>
        <v>4</v>
      </c>
      <c r="AB41" s="83"/>
      <c r="AC41" s="81"/>
    </row>
    <row r="42" spans="1:29" ht="12.75">
      <c r="A42" s="23"/>
      <c r="B42" s="64" t="s">
        <v>110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0">
        <v>148.7</v>
      </c>
      <c r="T42" s="24">
        <f t="shared" si="4"/>
        <v>153.7</v>
      </c>
      <c r="U42" s="10">
        <f t="shared" si="5"/>
        <v>5</v>
      </c>
      <c r="AB42" s="83"/>
      <c r="AC42" s="81"/>
    </row>
    <row r="43" spans="1:29" ht="12.75">
      <c r="A43" s="23"/>
      <c r="B43" s="64" t="s">
        <v>113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157.98</v>
      </c>
      <c r="T43" s="24">
        <f t="shared" si="4"/>
        <v>157.98</v>
      </c>
      <c r="U43" s="10">
        <f t="shared" si="5"/>
        <v>6</v>
      </c>
      <c r="AB43" s="83"/>
      <c r="AC43" s="81"/>
    </row>
    <row r="44" spans="1:29" ht="12.75">
      <c r="A44" s="23"/>
      <c r="B44" s="64" t="s">
        <v>116</v>
      </c>
      <c r="C44" s="14"/>
      <c r="D44" s="14"/>
      <c r="E44" s="14">
        <v>1</v>
      </c>
      <c r="F44" s="14"/>
      <c r="G44" s="14">
        <v>1</v>
      </c>
      <c r="H44" s="14"/>
      <c r="I44" s="14"/>
      <c r="J44" s="14"/>
      <c r="K44" s="14"/>
      <c r="L44" s="14"/>
      <c r="M44" s="14"/>
      <c r="N44" s="14"/>
      <c r="O44" s="10"/>
      <c r="P44" s="10"/>
      <c r="Q44" s="10"/>
      <c r="R44" s="10"/>
      <c r="S44" s="10">
        <v>156.01</v>
      </c>
      <c r="T44" s="24">
        <f t="shared" si="4"/>
        <v>166.01</v>
      </c>
      <c r="U44" s="10">
        <f t="shared" si="5"/>
        <v>7</v>
      </c>
      <c r="AB44" s="83"/>
      <c r="AC44" s="81"/>
    </row>
  </sheetData>
  <mergeCells count="5">
    <mergeCell ref="U5:U9"/>
    <mergeCell ref="C19:N19"/>
    <mergeCell ref="O7:R8"/>
    <mergeCell ref="A7:A9"/>
    <mergeCell ref="C8:N8"/>
  </mergeCells>
  <printOptions/>
  <pageMargins left="0.3937007874015748" right="0.3937007874015748" top="0.7874015748031497" bottom="0.3937007874015748" header="0" footer="0"/>
  <pageSetup fitToHeight="1" fitToWidth="1" horizontalDpi="300" verticalDpi="300" orientation="portrait" paperSize="9" r:id="rId2"/>
  <headerFooter alignWithMargins="0">
    <oddFooter>&amp;L&amp;"Times New Roman,Standaard"&amp;9men.ver. WAAL en  LINGE&amp;C&amp;"Times New Roman,Standaard"DEIL oktober 2009&amp;Rwww.waalenlinge.nl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lunenbua</dc:creator>
  <cp:keywords/>
  <dc:description/>
  <cp:lastModifiedBy>Lunenburg</cp:lastModifiedBy>
  <cp:lastPrinted>2009-10-24T20:03:47Z</cp:lastPrinted>
  <dcterms:created xsi:type="dcterms:W3CDTF">2005-09-06T08:36:12Z</dcterms:created>
  <dcterms:modified xsi:type="dcterms:W3CDTF">2009-10-25T10:01:44Z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1408046838</vt:i4>
  </property>
  <property fmtid="{D5CDD505-2E9C-101B-9397-08002B2CF9AE}" pid="4" name="_EmailSubje">
    <vt:lpwstr>uitslagen indoor</vt:lpwstr>
  </property>
  <property fmtid="{D5CDD505-2E9C-101B-9397-08002B2CF9AE}" pid="5" name="_AuthorEma">
    <vt:lpwstr>marinaburger@hetnet.nl</vt:lpwstr>
  </property>
  <property fmtid="{D5CDD505-2E9C-101B-9397-08002B2CF9AE}" pid="6" name="_AuthorEmailDisplayNa">
    <vt:lpwstr>Marina Burger</vt:lpwstr>
  </property>
</Properties>
</file>